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00" tabRatio="500" activeTab="2"/>
  </bookViews>
  <sheets>
    <sheet name="Signatures Page" sheetId="1" r:id="rId1"/>
    <sheet name="Overview Questions" sheetId="2" r:id="rId2"/>
    <sheet name="Competitor Questions" sheetId="3" r:id="rId3"/>
    <sheet name="Year (0)" sheetId="4" r:id="rId4"/>
    <sheet name="Year (1)" sheetId="5" r:id="rId5"/>
    <sheet name="Year (2)" sheetId="6" r:id="rId6"/>
    <sheet name="Year (3)" sheetId="7" r:id="rId7"/>
    <sheet name="Year (4)" sheetId="8" r:id="rId8"/>
    <sheet name="Year (5)" sheetId="9" r:id="rId9"/>
    <sheet name="Summary" sheetId="10" r:id="rId10"/>
  </sheets>
  <definedNames>
    <definedName name="_xlfn.IFERROR" hidden="1">#NAME?</definedName>
    <definedName name="_xlnm.Print_Area" localSheetId="2">'Competitor Questions'!$A$1:$I$48</definedName>
    <definedName name="_xlnm.Print_Area" localSheetId="1">'Overview Questions'!$A$1:$I$131</definedName>
    <definedName name="_xlnm.Print_Area" localSheetId="0">'Signatures Page'!$A$1:$I$44</definedName>
    <definedName name="_xlnm.Print_Area" localSheetId="9">'Summary'!$A$1:$G$68</definedName>
    <definedName name="_xlnm.Print_Area" localSheetId="3">'Year (0)'!$A$1:$K$96</definedName>
    <definedName name="_xlnm.Print_Area" localSheetId="4">'Year (1)'!$A$1:$K$135</definedName>
    <definedName name="_xlnm.Print_Area" localSheetId="5">'Year (2)'!$A$1:$K$135</definedName>
    <definedName name="_xlnm.Print_Area" localSheetId="6">'Year (3)'!$A$1:$K$135</definedName>
    <definedName name="_xlnm.Print_Area" localSheetId="7">'Year (4)'!$A$1:$K$135</definedName>
    <definedName name="_xlnm.Print_Area" localSheetId="8">'Year (5)'!$A$1:$K$135</definedName>
  </definedNames>
  <calcPr fullCalcOnLoad="1"/>
</workbook>
</file>

<file path=xl/sharedStrings.xml><?xml version="1.0" encoding="utf-8"?>
<sst xmlns="http://schemas.openxmlformats.org/spreadsheetml/2006/main" count="1070" uniqueCount="243">
  <si>
    <t>College/School:</t>
  </si>
  <si>
    <t>Proposed Program:</t>
  </si>
  <si>
    <t>Beginning Fiscal Year:</t>
  </si>
  <si>
    <t>Date Submitted:</t>
  </si>
  <si>
    <t>Contact Name/Title:</t>
  </si>
  <si>
    <t>Contact Phone:</t>
  </si>
  <si>
    <t>Year 0</t>
  </si>
  <si>
    <t>Year 1</t>
  </si>
  <si>
    <t>Year 2</t>
  </si>
  <si>
    <t>Year 3</t>
  </si>
  <si>
    <t>Year 4</t>
  </si>
  <si>
    <t>Year 5</t>
  </si>
  <si>
    <t>REVENUE</t>
  </si>
  <si>
    <t>OPERATING EXPENSE</t>
  </si>
  <si>
    <t>Total Direct Expense:</t>
  </si>
  <si>
    <t>STARTUP EXPENSE</t>
  </si>
  <si>
    <t>Total Startup Expense:</t>
  </si>
  <si>
    <t>SPACE REQUIREMENTS (SF)</t>
  </si>
  <si>
    <t>Date:</t>
  </si>
  <si>
    <t xml:space="preserve">Final Submission Signatures: </t>
  </si>
  <si>
    <t xml:space="preserve">(optional) </t>
  </si>
  <si>
    <t>(required)</t>
  </si>
  <si>
    <t>The Provost will determine the appropriateness for academic standing.</t>
  </si>
  <si>
    <t>The Program Director coordinates curricular planning and development.</t>
  </si>
  <si>
    <t xml:space="preserve">Program Director : </t>
  </si>
  <si>
    <t xml:space="preserve">Dean/Budget Rep : </t>
  </si>
  <si>
    <t xml:space="preserve">V.P. Enrollment Management: </t>
  </si>
  <si>
    <t xml:space="preserve">Provost : </t>
  </si>
  <si>
    <t>V.P. Administration &amp; Finance:</t>
  </si>
  <si>
    <r>
      <rPr>
        <i/>
        <sz val="10"/>
        <color indexed="8"/>
        <rFont val="Arial"/>
        <family val="2"/>
      </rPr>
      <t xml:space="preserve">Enrollment Management will examine market viability, enrollment estimates, and marketing plan. </t>
    </r>
  </si>
  <si>
    <t>Administration and Finance will determine space, technology and capital needs.</t>
  </si>
  <si>
    <t>Revenue</t>
  </si>
  <si>
    <t>Total Revenue</t>
  </si>
  <si>
    <t>Expenses</t>
  </si>
  <si>
    <t xml:space="preserve">     Supplies</t>
  </si>
  <si>
    <t xml:space="preserve">     Telephone</t>
  </si>
  <si>
    <t xml:space="preserve">     Travel and Entertainment</t>
  </si>
  <si>
    <t xml:space="preserve">     Professional Fees</t>
  </si>
  <si>
    <t xml:space="preserve">     Other</t>
  </si>
  <si>
    <t xml:space="preserve">     Construction/Renovation</t>
  </si>
  <si>
    <t xml:space="preserve">     Information Technology</t>
  </si>
  <si>
    <t xml:space="preserve">     Promotion/Advertising</t>
  </si>
  <si>
    <t xml:space="preserve">     Publications</t>
  </si>
  <si>
    <t xml:space="preserve">          Total Capital Expenses</t>
  </si>
  <si>
    <t xml:space="preserve">          Total Start-up Expenses</t>
  </si>
  <si>
    <t>Direct Expenses</t>
  </si>
  <si>
    <t xml:space="preserve">     Gifts-Unrestricted </t>
  </si>
  <si>
    <t xml:space="preserve">     Gifts Restricted </t>
  </si>
  <si>
    <t xml:space="preserve">     Grants </t>
  </si>
  <si>
    <t xml:space="preserve">     Other Income</t>
  </si>
  <si>
    <t xml:space="preserve">     Unfunded Discounts</t>
  </si>
  <si>
    <t xml:space="preserve">     Funded Discounts </t>
  </si>
  <si>
    <t xml:space="preserve">     Student Personnel</t>
  </si>
  <si>
    <t>Personnel</t>
  </si>
  <si>
    <t>Operating Expenses</t>
  </si>
  <si>
    <t xml:space="preserve">     Marketing</t>
  </si>
  <si>
    <t xml:space="preserve">     Administrative</t>
  </si>
  <si>
    <t xml:space="preserve">     FT Freshman </t>
  </si>
  <si>
    <t xml:space="preserve">     PT Freshman </t>
  </si>
  <si>
    <t xml:space="preserve">     FT First Year</t>
  </si>
  <si>
    <t xml:space="preserve">     FT Second Year</t>
  </si>
  <si>
    <t xml:space="preserve">     FT Third Year</t>
  </si>
  <si>
    <t xml:space="preserve">     FT Fourth Year</t>
  </si>
  <si>
    <t xml:space="preserve">     FT Fifth + Year</t>
  </si>
  <si>
    <t xml:space="preserve">     PT First Year</t>
  </si>
  <si>
    <t xml:space="preserve">     PT Second Year</t>
  </si>
  <si>
    <t xml:space="preserve">     PT Third Year</t>
  </si>
  <si>
    <t xml:space="preserve">     PT Fourth Year</t>
  </si>
  <si>
    <t xml:space="preserve">     PT Fifth + Year</t>
  </si>
  <si>
    <t xml:space="preserve">     Furniture</t>
  </si>
  <si>
    <t xml:space="preserve">     Computer Equipment</t>
  </si>
  <si>
    <t xml:space="preserve">     Faculty Start-Up</t>
  </si>
  <si>
    <t xml:space="preserve">     Library</t>
  </si>
  <si>
    <t xml:space="preserve">     Technology Support</t>
  </si>
  <si>
    <t>Support Expenses</t>
  </si>
  <si>
    <t xml:space="preserve">     Other AU</t>
  </si>
  <si>
    <t>Operating</t>
  </si>
  <si>
    <t>Capital Expenses</t>
  </si>
  <si>
    <t>Start-up Expenses</t>
  </si>
  <si>
    <t xml:space="preserve">          Total FT Tuition</t>
  </si>
  <si>
    <t xml:space="preserve">          Total PT Tuition</t>
  </si>
  <si>
    <t xml:space="preserve">          Total Other Income</t>
  </si>
  <si>
    <t xml:space="preserve">          Total Discounts</t>
  </si>
  <si>
    <t xml:space="preserve">     Existing Facilities</t>
  </si>
  <si>
    <t xml:space="preserve">Program Space Requirements (SF) </t>
  </si>
  <si>
    <t xml:space="preserve">     New Mercer-owned Space</t>
  </si>
  <si>
    <t xml:space="preserve">     New Leased Space</t>
  </si>
  <si>
    <t xml:space="preserve">          Total Space Required</t>
  </si>
  <si>
    <t>*** Consult appropriate unit</t>
  </si>
  <si>
    <t>Personnel (salary)</t>
  </si>
  <si>
    <t xml:space="preserve">          Total Operating </t>
  </si>
  <si>
    <t xml:space="preserve">          Total Support Personnel</t>
  </si>
  <si>
    <t xml:space="preserve">          Total Support Operating </t>
  </si>
  <si>
    <t>Total Expenses</t>
  </si>
  <si>
    <t xml:space="preserve">     Admissions and Marketing</t>
  </si>
  <si>
    <t>Marketing &amp; Publications</t>
  </si>
  <si>
    <t xml:space="preserve">     FT Sophomore</t>
  </si>
  <si>
    <t xml:space="preserve">     FT Junior</t>
  </si>
  <si>
    <t xml:space="preserve">     FT Senior</t>
  </si>
  <si>
    <t xml:space="preserve">     PT Sophomore</t>
  </si>
  <si>
    <t xml:space="preserve">     PT Junior</t>
  </si>
  <si>
    <t xml:space="preserve">     PT Senior</t>
  </si>
  <si>
    <t xml:space="preserve">CH </t>
  </si>
  <si>
    <t>ave CH</t>
  </si>
  <si>
    <t xml:space="preserve">  Full-Time</t>
  </si>
  <si>
    <t xml:space="preserve">  Part-Time</t>
  </si>
  <si>
    <t>Other Revenue</t>
  </si>
  <si>
    <t>Net Tuition Revenue</t>
  </si>
  <si>
    <t>UNDERGRADUATE</t>
  </si>
  <si>
    <t>GRADUATE/PROFESSIONAL</t>
  </si>
  <si>
    <t xml:space="preserve">Budget Notes (specify row/column and add explanation as needed): </t>
  </si>
  <si>
    <t>e.g. Column B</t>
  </si>
  <si>
    <t xml:space="preserve">     Adjunct Faculty @10%</t>
  </si>
  <si>
    <t xml:space="preserve">     Graduate Assistants @10%</t>
  </si>
  <si>
    <t xml:space="preserve">     Tuition</t>
  </si>
  <si>
    <t xml:space="preserve">     Grants &amp; Scholarships</t>
  </si>
  <si>
    <t xml:space="preserve">     Net Tuition Revenue:</t>
  </si>
  <si>
    <t xml:space="preserve">     Other Revenue Sources</t>
  </si>
  <si>
    <t xml:space="preserve">     Unit Personnel</t>
  </si>
  <si>
    <t xml:space="preserve">     Unit Operating</t>
  </si>
  <si>
    <t xml:space="preserve">     Support Personnel</t>
  </si>
  <si>
    <t xml:space="preserve">     Support Operating</t>
  </si>
  <si>
    <t>Funds needed prior to program delivery-- no tuition revenue generated</t>
  </si>
  <si>
    <t xml:space="preserve">     Other </t>
  </si>
  <si>
    <t>Revenue - Expense</t>
  </si>
  <si>
    <t xml:space="preserve">     Library </t>
  </si>
  <si>
    <t xml:space="preserve">     Benefits @30%</t>
  </si>
  <si>
    <t>Table 3: Year One Projections</t>
  </si>
  <si>
    <t xml:space="preserve">     Postage</t>
  </si>
  <si>
    <t xml:space="preserve">     Contractual</t>
  </si>
  <si>
    <t>Impact of 75% Projected Enrollment</t>
  </si>
  <si>
    <t>Impact of 125% Projected Enrollment</t>
  </si>
  <si>
    <t xml:space="preserve">Five-Year Budget Pro Forma </t>
  </si>
  <si>
    <t>New Program Initiation</t>
  </si>
  <si>
    <t>Expansion of Existing Program</t>
  </si>
  <si>
    <t>Contraction of Existing Program</t>
  </si>
  <si>
    <t>Program Termination</t>
  </si>
  <si>
    <t>Net Overhead (Subsidy)</t>
  </si>
  <si>
    <t xml:space="preserve">Cumulative Overhead (Subsidy) </t>
  </si>
  <si>
    <t>for New and Fiscally Revised Programs</t>
  </si>
  <si>
    <t>The Dean is responsible for budgetary and administrative planning and development.</t>
  </si>
  <si>
    <t>This form is required for curricular proposals involving sustentative changes in student headcounts.</t>
  </si>
  <si>
    <t>Identify type of program Change</t>
  </si>
  <si>
    <t xml:space="preserve">Cumulative Space Additions </t>
  </si>
  <si>
    <t xml:space="preserve">     Benefits (% indicated above)</t>
  </si>
  <si>
    <t>Table 1: Five-Year Summary</t>
  </si>
  <si>
    <t>Table 4: Year Two Projections</t>
  </si>
  <si>
    <t>Table 5: Year Three Projections</t>
  </si>
  <si>
    <t>Table 6: Year Four Projections</t>
  </si>
  <si>
    <t>Table 7: Year Five Projections</t>
  </si>
  <si>
    <t>  a. Identify the projected Market of prospective students. Online programs should identify a National Market. (Macon, Atlanta, GA, Southeast, National)</t>
  </si>
  <si>
    <t>b. Provide Gray IPEDS Institutions with Graduates Table.</t>
  </si>
  <si>
    <t xml:space="preserve">IPEDS Institutions: Campuses with Graduates  </t>
  </si>
  <si>
    <t>IPEDS Institutions: Year-over-Year Change (Units)</t>
  </si>
  <si>
    <t>Number of Private For-Profit Institutions</t>
  </si>
  <si>
    <t>Number of Private Not-for-Profit Institutions</t>
  </si>
  <si>
    <t>Number of Public Institutions</t>
  </si>
  <si>
    <t>c. Provide Gray 2-year Market Median Data on Program Size and YoY % Change and IPEDS Completions YoY%.</t>
  </si>
  <si>
    <t>Program Size: Year-over-Year Change (%)</t>
  </si>
  <si>
    <t>Online Competition (National): Institutions with Program Online</t>
  </si>
  <si>
    <t>Online Competition (National): % of Institutions</t>
  </si>
  <si>
    <t>Online Competition (National): % of Completions</t>
  </si>
  <si>
    <t>d. If Online, provide Gray Institutional and Online Completions Data in Table Below.</t>
  </si>
  <si>
    <t>f. Provide Gray Market Competitor Table for the appropriate award level of select (at least 5) competitors.</t>
  </si>
  <si>
    <t>Campus</t>
  </si>
  <si>
    <t>Award Level</t>
  </si>
  <si>
    <t>2015 Completions</t>
  </si>
  <si>
    <t>2016 Completions</t>
  </si>
  <si>
    <t>2017 Completions</t>
  </si>
  <si>
    <t>no. STU</t>
  </si>
  <si>
    <t>ave. CH</t>
  </si>
  <si>
    <t xml:space="preserve">     Full-time (FT) Semester Tuition</t>
  </si>
  <si>
    <t xml:space="preserve">*limit reporting to new student enrollments resulting from proposed program   </t>
  </si>
  <si>
    <t>DESCRIPTION</t>
  </si>
  <si>
    <t>TOTAL</t>
  </si>
  <si>
    <t>* factor in discounts</t>
  </si>
  <si>
    <t>Additional Discounts</t>
  </si>
  <si>
    <t xml:space="preserve">POSITION DESCRIPTION  </t>
  </si>
  <si>
    <t>*** discounts not included above, enter by semester</t>
  </si>
  <si>
    <t>** base semester FT/PT listing on students' semester enrollment status</t>
  </si>
  <si>
    <t xml:space="preserve">          Total Other Revenue</t>
  </si>
  <si>
    <t>POSITION DESCRIPTION</t>
  </si>
  <si>
    <t>SALARY</t>
  </si>
  <si>
    <t xml:space="preserve">          Total Personnel </t>
  </si>
  <si>
    <t xml:space="preserve">     Program Equipment (Itemize below) </t>
  </si>
  <si>
    <t xml:space="preserve">     FT Position Title (itemize below) @30%</t>
  </si>
  <si>
    <t xml:space="preserve">    PT Position Title- (itemize below) @ 10%</t>
  </si>
  <si>
    <t xml:space="preserve">DESCRIPTION </t>
  </si>
  <si>
    <t>LOCATION</t>
  </si>
  <si>
    <t>SQUARE FOOTAGE</t>
  </si>
  <si>
    <t>Total Revenue:</t>
  </si>
  <si>
    <t>Table 2: Pre Year Projections</t>
  </si>
  <si>
    <t>Gray Market Data</t>
  </si>
  <si>
    <t>Overview Questions</t>
  </si>
  <si>
    <t>TOTAL SALARY</t>
  </si>
  <si>
    <t>ENROLLMENT/TUITION ASSUMPTIONS</t>
  </si>
  <si>
    <t>ASSUMPTIONS</t>
  </si>
  <si>
    <t xml:space="preserve">     Part-time (PT) Tuition per Credit Hour</t>
  </si>
  <si>
    <r>
      <rPr>
        <sz val="11"/>
        <color indexed="8"/>
        <rFont val="Times New Roman"/>
        <family val="2"/>
      </rPr>
      <t>Provide a b</t>
    </r>
    <r>
      <rPr>
        <sz val="11"/>
        <color indexed="8"/>
        <rFont val="Calibri"/>
        <family val="2"/>
      </rPr>
      <t>rief description of program change and date of implementation.</t>
    </r>
  </si>
  <si>
    <t>Indicate campuses impacted.</t>
  </si>
  <si>
    <t>Indicate the projected life of the program e.g. pilot, single cohort, ongoing</t>
  </si>
  <si>
    <t xml:space="preserve">Describe the primary target audience.  </t>
  </si>
  <si>
    <t xml:space="preserve">Describe the instructional delivery method(s) distributed by credit hours.  </t>
  </si>
  <si>
    <t>Explain how this program complements or extends existing Mercer Programs.</t>
  </si>
  <si>
    <t>Indicate credit hour requirements distributed by Academic Unit providing instruction.</t>
  </si>
  <si>
    <t>Provide a brief description new human resource needs.</t>
  </si>
  <si>
    <t xml:space="preserve">Identify individual operation or equipment needs over $5K. </t>
  </si>
  <si>
    <t>Identify new facility needs</t>
  </si>
  <si>
    <t>Identify department that will administer marketing, recruitment, and retention.</t>
  </si>
  <si>
    <t>Briefly describe contingency plans if enrollment goals are not met or if required resources do not materialize for any reason.</t>
  </si>
  <si>
    <t>Form Revised 07/28/2020</t>
  </si>
  <si>
    <t>Blue cells contain formulas that should not be altered without permission</t>
  </si>
  <si>
    <t xml:space="preserve">  </t>
  </si>
  <si>
    <t>Operating Margin</t>
  </si>
  <si>
    <t>50% margin is needed to cover     overhead costs.</t>
  </si>
  <si>
    <t>Cumulative Overhead  (Subsidy)</t>
  </si>
  <si>
    <t>2019 Completions</t>
  </si>
  <si>
    <t>2018 Completions</t>
  </si>
  <si>
    <t xml:space="preserve">Briefly describe Recruitment/Retention plan.  Plan details are in consultation with Enrollment Management. </t>
  </si>
  <si>
    <t>Program Size: 2019 Median Completions/Institution</t>
  </si>
  <si>
    <t>* use discounted tuition rates ---- Contact Enrollent Management</t>
  </si>
  <si>
    <t>Program Size: 2020 Median Completions/Institution</t>
  </si>
  <si>
    <t>Completions Volume: Year-over-Year Change (%)</t>
  </si>
  <si>
    <t>New Student Enrollment Volume:
Year-over-Year Change (%)</t>
  </si>
  <si>
    <t>On-ground Completions at In-Market Institutions</t>
  </si>
  <si>
    <t>Online Completions by In-Market Students</t>
  </si>
  <si>
    <t>Online Competition (National): Online Completions</t>
  </si>
  <si>
    <t>Enrollment
(Market): Undergrad Certificate</t>
  </si>
  <si>
    <t>Enrollment
(Market): Associates Degree</t>
  </si>
  <si>
    <t>Enrollment
(Market): Bachelors Degree</t>
  </si>
  <si>
    <t>Enrollment
(Market): Post-baccalaureate Certificate</t>
  </si>
  <si>
    <t>Enrollment
 (Market): Masters Degree</t>
  </si>
  <si>
    <t>f. Provide Gray Market Completions Data in Table Below.</t>
  </si>
  <si>
    <t>Enrollment (Market): Post-Masters Certificate</t>
  </si>
  <si>
    <t>Enrollment (Market): Doctoral Degree</t>
  </si>
  <si>
    <t>Completions (Market): Undergrad Certificate</t>
  </si>
  <si>
    <t>Completions (Market): Associates Degree</t>
  </si>
  <si>
    <t>Completions (Market): Bachelors Degree</t>
  </si>
  <si>
    <t>Completions (Market): Post-Baccalaureate Certificate</t>
  </si>
  <si>
    <t>Completions (Market): Masters Degree</t>
  </si>
  <si>
    <t>Completions (Market): Post-Masters Certificate</t>
  </si>
  <si>
    <t>Completions (Market): Doctoral Degree</t>
  </si>
  <si>
    <t>2020 Completions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</si>
</sst>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\-mmm\-yy;@"/>
    <numFmt numFmtId="173" formatCode="&quot;$&quot;#,##0"/>
    <numFmt numFmtId="174" formatCode="[$-409]d\-mmm\-yy;@"/>
    <numFmt numFmtId="175" formatCode="&quot;$&quot;#,##0.00"/>
    <numFmt numFmtId="176" formatCode="&quot;$&quot;#,##0.00;[Red]&quot;$&quot;#,##0.00"/>
    <numFmt numFmtId="177" formatCode="0.000"/>
    <numFmt numFmtId="178" formatCode="0.0"/>
    <numFmt numFmtId="179" formatCode="_-[$$-409]* #,##0.00_ ;_-[$$-409]* \-#,##0.00\ ;_-[$$-409]* &quot;-&quot;??_ ;_-@_ "/>
    <numFmt numFmtId="180" formatCode="_-&quot;$&quot;* #,##0.0_-;\-&quot;$&quot;* #,##0.0_-;_-&quot;$&quot;* &quot;-&quot;??_-;_-@_-"/>
    <numFmt numFmtId="181" formatCode="_-&quot;$&quot;* #,##0_-;\-&quot;$&quot;* #,##0_-;_-&quot;$&quot;* &quot;-&quot;??_-;_-@_-"/>
    <numFmt numFmtId="182" formatCode="&quot;$&quot;#,##0.0"/>
    <numFmt numFmtId="183" formatCode="#,##0_ ;\-#,##0\ "/>
    <numFmt numFmtId="184" formatCode="#,##0.0_ ;\-#,##0.0\ "/>
    <numFmt numFmtId="185" formatCode="_-&quot;$&quot;* #,##0.0_-;\-&quot;$&quot;* #,##0.0_-;_-&quot;$&quot;* &quot;-&quot;?_-;_-@_-"/>
    <numFmt numFmtId="186" formatCode="#,##0_ ;[Red]\-#,##0\ "/>
    <numFmt numFmtId="187" formatCode="_(&quot;$&quot;* #,##0_);_(&quot;$&quot;* \(#,##0\);_(&quot;$&quot;* &quot;-&quot;??_);_(@_)"/>
    <numFmt numFmtId="188" formatCode="_([$$-409]* #,##0_);_([$$-409]* \(#,##0\);_([$$-409]* &quot;-&quot;??_);_(@_)"/>
    <numFmt numFmtId="189" formatCode="[$-409]dddd\,\ mmmm\ d\,\ yy"/>
    <numFmt numFmtId="190" formatCode="[$-409]d\-mmm\-yy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0000"/>
    <numFmt numFmtId="196" formatCode="[$-409]dddd\,\ mmmm\ d\,\ yyyy"/>
    <numFmt numFmtId="197" formatCode="[$-409]h:mm:ss\ AM/PM"/>
    <numFmt numFmtId="198" formatCode="[$$-409]#,##0.00_);\([$$-409]#,##0.00\)"/>
    <numFmt numFmtId="199" formatCode="[$$-409]#,##0.00_);[Red]\([$$-409]#,##0.00\)"/>
    <numFmt numFmtId="200" formatCode="[$$-409]#,##0_);[Red]\([$$-409]#,##0\)"/>
    <numFmt numFmtId="201" formatCode="[$$-2C09]#,##0.00;[Red]\-[$$-2C09]#,##0.00"/>
  </numFmts>
  <fonts count="9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2"/>
    </font>
    <font>
      <b/>
      <u val="single"/>
      <sz val="14"/>
      <name val="Arial"/>
      <family val="2"/>
    </font>
    <font>
      <b/>
      <i/>
      <sz val="10"/>
      <name val="Genev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8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7680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03"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71" fillId="0" borderId="0" xfId="0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1" fillId="0" borderId="0" xfId="0" applyFont="1" applyBorder="1" applyAlignment="1" applyProtection="1">
      <alignment vertical="top"/>
      <protection locked="0"/>
    </xf>
    <xf numFmtId="0" fontId="72" fillId="0" borderId="0" xfId="0" applyFont="1" applyBorder="1" applyAlignment="1" applyProtection="1">
      <alignment horizontal="center"/>
      <protection/>
    </xf>
    <xf numFmtId="0" fontId="72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 locked="0"/>
    </xf>
    <xf numFmtId="0" fontId="73" fillId="0" borderId="0" xfId="0" applyFont="1" applyBorder="1" applyAlignment="1" applyProtection="1">
      <alignment shrinkToFit="1"/>
      <protection/>
    </xf>
    <xf numFmtId="0" fontId="5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76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/>
      <protection locked="0"/>
    </xf>
    <xf numFmtId="0" fontId="7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0" fontId="78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172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173" fontId="78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/>
      <protection/>
    </xf>
    <xf numFmtId="173" fontId="7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9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9" fillId="0" borderId="0" xfId="0" applyFont="1" applyAlignment="1">
      <alignment/>
    </xf>
    <xf numFmtId="0" fontId="80" fillId="34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wrapText="1"/>
    </xf>
    <xf numFmtId="0" fontId="80" fillId="34" borderId="12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horizontal="center" vertical="center" wrapText="1"/>
    </xf>
    <xf numFmtId="0" fontId="79" fillId="0" borderId="14" xfId="0" applyFont="1" applyBorder="1" applyAlignment="1" applyProtection="1">
      <alignment/>
      <protection locked="0"/>
    </xf>
    <xf numFmtId="0" fontId="79" fillId="0" borderId="15" xfId="0" applyFont="1" applyBorder="1" applyAlignment="1" applyProtection="1">
      <alignment/>
      <protection locked="0"/>
    </xf>
    <xf numFmtId="0" fontId="79" fillId="0" borderId="16" xfId="0" applyFont="1" applyBorder="1" applyAlignment="1" applyProtection="1">
      <alignment/>
      <protection locked="0"/>
    </xf>
    <xf numFmtId="0" fontId="79" fillId="0" borderId="17" xfId="0" applyFont="1" applyBorder="1" applyAlignment="1" applyProtection="1">
      <alignment/>
      <protection locked="0"/>
    </xf>
    <xf numFmtId="0" fontId="79" fillId="0" borderId="18" xfId="0" applyFont="1" applyBorder="1" applyAlignment="1" applyProtection="1">
      <alignment/>
      <protection locked="0"/>
    </xf>
    <xf numFmtId="0" fontId="79" fillId="0" borderId="19" xfId="0" applyFont="1" applyBorder="1" applyAlignment="1" applyProtection="1">
      <alignment/>
      <protection locked="0"/>
    </xf>
    <xf numFmtId="0" fontId="76" fillId="0" borderId="0" xfId="0" applyFont="1" applyAlignment="1" applyProtection="1">
      <alignment wrapText="1"/>
      <protection locked="0"/>
    </xf>
    <xf numFmtId="181" fontId="12" fillId="33" borderId="18" xfId="0" applyNumberFormat="1" applyFont="1" applyFill="1" applyBorder="1" applyAlignment="1" applyProtection="1">
      <alignment horizontal="left"/>
      <protection locked="0"/>
    </xf>
    <xf numFmtId="14" fontId="12" fillId="33" borderId="18" xfId="0" applyNumberFormat="1" applyFont="1" applyFill="1" applyBorder="1" applyAlignment="1" applyProtection="1">
      <alignment horizontal="left"/>
      <protection locked="0"/>
    </xf>
    <xf numFmtId="0" fontId="78" fillId="0" borderId="0" xfId="0" applyFont="1" applyBorder="1" applyAlignment="1" applyProtection="1">
      <alignment/>
      <protection locked="0"/>
    </xf>
    <xf numFmtId="0" fontId="78" fillId="0" borderId="20" xfId="0" applyFont="1" applyBorder="1" applyAlignment="1" applyProtection="1">
      <alignment vertical="top"/>
      <protection locked="0"/>
    </xf>
    <xf numFmtId="3" fontId="78" fillId="0" borderId="0" xfId="0" applyNumberFormat="1" applyFont="1" applyBorder="1" applyAlignment="1" applyProtection="1">
      <alignment horizontal="right"/>
      <protection locked="0"/>
    </xf>
    <xf numFmtId="183" fontId="5" fillId="35" borderId="18" xfId="0" applyNumberFormat="1" applyFont="1" applyFill="1" applyBorder="1" applyAlignment="1" applyProtection="1">
      <alignment/>
      <protection locked="0"/>
    </xf>
    <xf numFmtId="183" fontId="78" fillId="35" borderId="18" xfId="0" applyNumberFormat="1" applyFont="1" applyFill="1" applyBorder="1" applyAlignment="1" applyProtection="1">
      <alignment/>
      <protection locked="0"/>
    </xf>
    <xf numFmtId="183" fontId="78" fillId="35" borderId="21" xfId="0" applyNumberFormat="1" applyFont="1" applyFill="1" applyBorder="1" applyAlignment="1" applyProtection="1">
      <alignment/>
      <protection locked="0"/>
    </xf>
    <xf numFmtId="184" fontId="5" fillId="35" borderId="18" xfId="0" applyNumberFormat="1" applyFont="1" applyFill="1" applyBorder="1" applyAlignment="1" applyProtection="1">
      <alignment/>
      <protection locked="0"/>
    </xf>
    <xf numFmtId="184" fontId="78" fillId="35" borderId="18" xfId="0" applyNumberFormat="1" applyFont="1" applyFill="1" applyBorder="1" applyAlignment="1" applyProtection="1">
      <alignment/>
      <protection locked="0"/>
    </xf>
    <xf numFmtId="1" fontId="5" fillId="35" borderId="18" xfId="0" applyNumberFormat="1" applyFont="1" applyFill="1" applyBorder="1" applyAlignment="1" applyProtection="1">
      <alignment/>
      <protection locked="0"/>
    </xf>
    <xf numFmtId="178" fontId="5" fillId="35" borderId="18" xfId="0" applyNumberFormat="1" applyFont="1" applyFill="1" applyBorder="1" applyAlignment="1" applyProtection="1">
      <alignment/>
      <protection locked="0"/>
    </xf>
    <xf numFmtId="1" fontId="78" fillId="35" borderId="18" xfId="0" applyNumberFormat="1" applyFont="1" applyFill="1" applyBorder="1" applyAlignment="1" applyProtection="1">
      <alignment/>
      <protection locked="0"/>
    </xf>
    <xf numFmtId="178" fontId="78" fillId="35" borderId="18" xfId="0" applyNumberFormat="1" applyFont="1" applyFill="1" applyBorder="1" applyAlignment="1" applyProtection="1">
      <alignment/>
      <protection locked="0"/>
    </xf>
    <xf numFmtId="3" fontId="81" fillId="33" borderId="22" xfId="0" applyNumberFormat="1" applyFont="1" applyFill="1" applyBorder="1" applyAlignment="1" applyProtection="1">
      <alignment horizontal="right"/>
      <protection locked="0"/>
    </xf>
    <xf numFmtId="181" fontId="12" fillId="33" borderId="21" xfId="0" applyNumberFormat="1" applyFont="1" applyFill="1" applyBorder="1" applyAlignment="1" applyProtection="1">
      <alignment horizontal="left"/>
      <protection locked="0"/>
    </xf>
    <xf numFmtId="0" fontId="78" fillId="33" borderId="23" xfId="0" applyFont="1" applyFill="1" applyBorder="1" applyAlignment="1" applyProtection="1">
      <alignment/>
      <protection locked="0"/>
    </xf>
    <xf numFmtId="0" fontId="78" fillId="0" borderId="20" xfId="0" applyFont="1" applyBorder="1" applyAlignment="1" applyProtection="1">
      <alignment/>
      <protection locked="0"/>
    </xf>
    <xf numFmtId="0" fontId="78" fillId="0" borderId="24" xfId="0" applyFont="1" applyBorder="1" applyAlignment="1" applyProtection="1">
      <alignment/>
      <protection locked="0"/>
    </xf>
    <xf numFmtId="0" fontId="78" fillId="35" borderId="24" xfId="0" applyFont="1" applyFill="1" applyBorder="1" applyAlignment="1" applyProtection="1">
      <alignment/>
      <protection locked="0"/>
    </xf>
    <xf numFmtId="0" fontId="78" fillId="35" borderId="24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35" borderId="24" xfId="0" applyFont="1" applyFill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35" borderId="24" xfId="0" applyFont="1" applyFill="1" applyBorder="1" applyAlignment="1" applyProtection="1">
      <alignment/>
      <protection locked="0"/>
    </xf>
    <xf numFmtId="0" fontId="78" fillId="0" borderId="24" xfId="0" applyFont="1" applyBorder="1" applyAlignment="1" applyProtection="1">
      <alignment/>
      <protection locked="0"/>
    </xf>
    <xf numFmtId="181" fontId="12" fillId="33" borderId="25" xfId="0" applyNumberFormat="1" applyFont="1" applyFill="1" applyBorder="1" applyAlignment="1" applyProtection="1">
      <alignment horizontal="left"/>
      <protection locked="0"/>
    </xf>
    <xf numFmtId="183" fontId="5" fillId="35" borderId="25" xfId="0" applyNumberFormat="1" applyFont="1" applyFill="1" applyBorder="1" applyAlignment="1" applyProtection="1">
      <alignment/>
      <protection locked="0"/>
    </xf>
    <xf numFmtId="1" fontId="5" fillId="35" borderId="25" xfId="0" applyNumberFormat="1" applyFont="1" applyFill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11" fillId="33" borderId="26" xfId="0" applyFont="1" applyFill="1" applyBorder="1" applyAlignment="1" applyProtection="1">
      <alignment/>
      <protection locked="0"/>
    </xf>
    <xf numFmtId="184" fontId="78" fillId="35" borderId="21" xfId="0" applyNumberFormat="1" applyFont="1" applyFill="1" applyBorder="1" applyAlignment="1" applyProtection="1">
      <alignment/>
      <protection locked="0"/>
    </xf>
    <xf numFmtId="14" fontId="12" fillId="33" borderId="21" xfId="0" applyNumberFormat="1" applyFont="1" applyFill="1" applyBorder="1" applyAlignment="1" applyProtection="1">
      <alignment horizontal="left"/>
      <protection locked="0"/>
    </xf>
    <xf numFmtId="178" fontId="78" fillId="35" borderId="21" xfId="0" applyNumberFormat="1" applyFont="1" applyFill="1" applyBorder="1" applyAlignment="1" applyProtection="1">
      <alignment/>
      <protection locked="0"/>
    </xf>
    <xf numFmtId="190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vertical="top"/>
      <protection locked="0"/>
    </xf>
    <xf numFmtId="199" fontId="5" fillId="6" borderId="0" xfId="44" applyNumberFormat="1" applyFont="1" applyFill="1" applyBorder="1" applyAlignment="1" applyProtection="1">
      <alignment/>
      <protection/>
    </xf>
    <xf numFmtId="199" fontId="7" fillId="6" borderId="0" xfId="44" applyNumberFormat="1" applyFont="1" applyFill="1" applyBorder="1" applyAlignment="1" applyProtection="1">
      <alignment/>
      <protection/>
    </xf>
    <xf numFmtId="199" fontId="7" fillId="6" borderId="10" xfId="44" applyNumberFormat="1" applyFont="1" applyFill="1" applyBorder="1" applyAlignment="1" applyProtection="1">
      <alignment/>
      <protection/>
    </xf>
    <xf numFmtId="199" fontId="5" fillId="6" borderId="0" xfId="0" applyNumberFormat="1" applyFont="1" applyFill="1" applyBorder="1" applyAlignment="1" applyProtection="1">
      <alignment/>
      <protection/>
    </xf>
    <xf numFmtId="199" fontId="7" fillId="6" borderId="10" xfId="0" applyNumberFormat="1" applyFont="1" applyFill="1" applyBorder="1" applyAlignment="1" applyProtection="1">
      <alignment/>
      <protection/>
    </xf>
    <xf numFmtId="199" fontId="7" fillId="6" borderId="10" xfId="0" applyNumberFormat="1" applyFont="1" applyFill="1" applyBorder="1" applyAlignment="1" applyProtection="1">
      <alignment vertical="center"/>
      <protection/>
    </xf>
    <xf numFmtId="199" fontId="69" fillId="6" borderId="0" xfId="0" applyNumberFormat="1" applyFont="1" applyFill="1" applyBorder="1" applyAlignment="1" applyProtection="1">
      <alignment/>
      <protection/>
    </xf>
    <xf numFmtId="199" fontId="7" fillId="6" borderId="0" xfId="0" applyNumberFormat="1" applyFont="1" applyFill="1" applyBorder="1" applyAlignment="1" applyProtection="1">
      <alignment/>
      <protection/>
    </xf>
    <xf numFmtId="0" fontId="77" fillId="35" borderId="27" xfId="0" applyFont="1" applyFill="1" applyBorder="1" applyAlignment="1" applyProtection="1">
      <alignment horizontal="left" vertical="top"/>
      <protection locked="0"/>
    </xf>
    <xf numFmtId="0" fontId="77" fillId="35" borderId="28" xfId="0" applyFont="1" applyFill="1" applyBorder="1" applyAlignment="1" applyProtection="1">
      <alignment horizontal="left" vertical="top"/>
      <protection locked="0"/>
    </xf>
    <xf numFmtId="0" fontId="0" fillId="35" borderId="28" xfId="0" applyFill="1" applyBorder="1" applyAlignment="1" applyProtection="1">
      <alignment horizontal="left" vertical="top"/>
      <protection locked="0"/>
    </xf>
    <xf numFmtId="0" fontId="0" fillId="35" borderId="29" xfId="0" applyFill="1" applyBorder="1" applyAlignment="1" applyProtection="1">
      <alignment horizontal="left" vertical="top"/>
      <protection locked="0"/>
    </xf>
    <xf numFmtId="2" fontId="69" fillId="6" borderId="0" xfId="0" applyNumberFormat="1" applyFont="1" applyFill="1" applyBorder="1" applyAlignment="1" applyProtection="1">
      <alignment horizontal="right" vertical="top"/>
      <protection/>
    </xf>
    <xf numFmtId="2" fontId="7" fillId="6" borderId="0" xfId="0" applyNumberFormat="1" applyFont="1" applyFill="1" applyBorder="1" applyAlignment="1" applyProtection="1">
      <alignment horizontal="right" vertical="top"/>
      <protection/>
    </xf>
    <xf numFmtId="6" fontId="82" fillId="6" borderId="30" xfId="0" applyNumberFormat="1" applyFont="1" applyFill="1" applyBorder="1" applyAlignment="1" applyProtection="1">
      <alignment horizontal="right"/>
      <protection/>
    </xf>
    <xf numFmtId="199" fontId="78" fillId="35" borderId="24" xfId="44" applyNumberFormat="1" applyFont="1" applyFill="1" applyBorder="1" applyAlignment="1" applyProtection="1">
      <alignment horizontal="right"/>
      <protection/>
    </xf>
    <xf numFmtId="199" fontId="78" fillId="33" borderId="24" xfId="0" applyNumberFormat="1" applyFont="1" applyFill="1" applyBorder="1" applyAlignment="1" applyProtection="1">
      <alignment horizontal="left" vertical="center"/>
      <protection locked="0"/>
    </xf>
    <xf numFmtId="199" fontId="78" fillId="6" borderId="24" xfId="44" applyNumberFormat="1" applyFont="1" applyFill="1" applyBorder="1" applyAlignment="1" applyProtection="1">
      <alignment/>
      <protection/>
    </xf>
    <xf numFmtId="199" fontId="78" fillId="6" borderId="24" xfId="44" applyNumberFormat="1" applyFont="1" applyFill="1" applyBorder="1" applyAlignment="1" applyProtection="1">
      <alignment horizontal="right"/>
      <protection/>
    </xf>
    <xf numFmtId="199" fontId="78" fillId="33" borderId="24" xfId="0" applyNumberFormat="1" applyFont="1" applyFill="1" applyBorder="1" applyAlignment="1" applyProtection="1">
      <alignment horizontal="right"/>
      <protection locked="0"/>
    </xf>
    <xf numFmtId="199" fontId="83" fillId="6" borderId="31" xfId="44" applyNumberFormat="1" applyFont="1" applyFill="1" applyBorder="1" applyAlignment="1" applyProtection="1">
      <alignment horizontal="right"/>
      <protection/>
    </xf>
    <xf numFmtId="199" fontId="82" fillId="6" borderId="30" xfId="0" applyNumberFormat="1" applyFont="1" applyFill="1" applyBorder="1" applyAlignment="1" applyProtection="1">
      <alignment horizontal="right"/>
      <protection/>
    </xf>
    <xf numFmtId="40" fontId="78" fillId="33" borderId="26" xfId="0" applyNumberFormat="1" applyFont="1" applyFill="1" applyBorder="1" applyAlignment="1" applyProtection="1">
      <alignment horizontal="left"/>
      <protection locked="0"/>
    </xf>
    <xf numFmtId="40" fontId="78" fillId="35" borderId="24" xfId="44" applyNumberFormat="1" applyFont="1" applyFill="1" applyBorder="1" applyAlignment="1" applyProtection="1">
      <alignment horizontal="right"/>
      <protection/>
    </xf>
    <xf numFmtId="40" fontId="78" fillId="33" borderId="32" xfId="0" applyNumberFormat="1" applyFont="1" applyFill="1" applyBorder="1" applyAlignment="1" applyProtection="1">
      <alignment horizontal="left" vertical="center"/>
      <protection locked="0"/>
    </xf>
    <xf numFmtId="40" fontId="83" fillId="6" borderId="31" xfId="44" applyNumberFormat="1" applyFont="1" applyFill="1" applyBorder="1" applyAlignment="1" applyProtection="1">
      <alignment horizontal="right"/>
      <protection/>
    </xf>
    <xf numFmtId="199" fontId="78" fillId="33" borderId="26" xfId="0" applyNumberFormat="1" applyFont="1" applyFill="1" applyBorder="1" applyAlignment="1" applyProtection="1">
      <alignment horizontal="left"/>
      <protection locked="0"/>
    </xf>
    <xf numFmtId="199" fontId="78" fillId="33" borderId="32" xfId="0" applyNumberFormat="1" applyFont="1" applyFill="1" applyBorder="1" applyAlignment="1" applyProtection="1">
      <alignment horizontal="left" vertical="center"/>
      <protection locked="0"/>
    </xf>
    <xf numFmtId="199" fontId="78" fillId="0" borderId="0" xfId="0" applyNumberFormat="1" applyFont="1" applyBorder="1" applyAlignment="1" applyProtection="1">
      <alignment horizontal="right"/>
      <protection locked="0"/>
    </xf>
    <xf numFmtId="0" fontId="78" fillId="33" borderId="26" xfId="0" applyFont="1" applyFill="1" applyBorder="1" applyAlignment="1" applyProtection="1">
      <alignment horizontal="left"/>
      <protection locked="0"/>
    </xf>
    <xf numFmtId="8" fontId="84" fillId="36" borderId="24" xfId="0" applyNumberFormat="1" applyFont="1" applyFill="1" applyBorder="1" applyAlignment="1" applyProtection="1">
      <alignment vertical="top"/>
      <protection locked="0"/>
    </xf>
    <xf numFmtId="8" fontId="85" fillId="37" borderId="31" xfId="0" applyNumberFormat="1" applyFont="1" applyFill="1" applyBorder="1" applyAlignment="1" applyProtection="1">
      <alignment vertical="top"/>
      <protection/>
    </xf>
    <xf numFmtId="199" fontId="78" fillId="33" borderId="24" xfId="0" applyNumberFormat="1" applyFont="1" applyFill="1" applyBorder="1" applyAlignment="1" applyProtection="1">
      <alignment horizontal="left"/>
      <protection locked="0"/>
    </xf>
    <xf numFmtId="0" fontId="86" fillId="33" borderId="31" xfId="0" applyFont="1" applyFill="1" applyBorder="1" applyAlignment="1" applyProtection="1">
      <alignment/>
      <protection locked="0"/>
    </xf>
    <xf numFmtId="0" fontId="11" fillId="33" borderId="26" xfId="0" applyFont="1" applyFill="1" applyBorder="1" applyAlignment="1" applyProtection="1">
      <alignment/>
      <protection locked="0"/>
    </xf>
    <xf numFmtId="0" fontId="87" fillId="33" borderId="26" xfId="0" applyFont="1" applyFill="1" applyBorder="1" applyAlignment="1" applyProtection="1">
      <alignment/>
      <protection locked="0"/>
    </xf>
    <xf numFmtId="0" fontId="88" fillId="33" borderId="24" xfId="0" applyFont="1" applyFill="1" applyBorder="1" applyAlignment="1" applyProtection="1">
      <alignment/>
      <protection locked="0"/>
    </xf>
    <xf numFmtId="0" fontId="78" fillId="33" borderId="24" xfId="0" applyFont="1" applyFill="1" applyBorder="1" applyAlignment="1" applyProtection="1">
      <alignment/>
      <protection locked="0"/>
    </xf>
    <xf numFmtId="0" fontId="5" fillId="33" borderId="24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78" fillId="33" borderId="20" xfId="0" applyFont="1" applyFill="1" applyBorder="1" applyAlignment="1" applyProtection="1">
      <alignment/>
      <protection locked="0"/>
    </xf>
    <xf numFmtId="0" fontId="88" fillId="33" borderId="24" xfId="0" applyFont="1" applyFill="1" applyBorder="1" applyAlignment="1" applyProtection="1">
      <alignment/>
      <protection locked="0"/>
    </xf>
    <xf numFmtId="0" fontId="89" fillId="33" borderId="31" xfId="0" applyFont="1" applyFill="1" applyBorder="1" applyAlignment="1" applyProtection="1">
      <alignment/>
      <protection locked="0"/>
    </xf>
    <xf numFmtId="0" fontId="90" fillId="33" borderId="33" xfId="0" applyFont="1" applyFill="1" applyBorder="1" applyAlignment="1" applyProtection="1">
      <alignment/>
      <protection locked="0"/>
    </xf>
    <xf numFmtId="0" fontId="82" fillId="33" borderId="30" xfId="0" applyFont="1" applyFill="1" applyBorder="1" applyAlignment="1" applyProtection="1">
      <alignment/>
      <protection locked="0"/>
    </xf>
    <xf numFmtId="0" fontId="81" fillId="33" borderId="34" xfId="0" applyFont="1" applyFill="1" applyBorder="1" applyAlignment="1" applyProtection="1">
      <alignment/>
      <protection locked="0"/>
    </xf>
    <xf numFmtId="0" fontId="78" fillId="33" borderId="24" xfId="0" applyFont="1" applyFill="1" applyBorder="1" applyAlignment="1" applyProtection="1">
      <alignment/>
      <protection locked="0"/>
    </xf>
    <xf numFmtId="0" fontId="5" fillId="33" borderId="24" xfId="0" applyFont="1" applyFill="1" applyBorder="1" applyAlignment="1" applyProtection="1">
      <alignment/>
      <protection locked="0"/>
    </xf>
    <xf numFmtId="199" fontId="88" fillId="6" borderId="24" xfId="44" applyNumberFormat="1" applyFont="1" applyFill="1" applyBorder="1" applyAlignment="1" applyProtection="1">
      <alignment horizontal="right"/>
      <protection/>
    </xf>
    <xf numFmtId="40" fontId="88" fillId="6" borderId="24" xfId="44" applyNumberFormat="1" applyFont="1" applyFill="1" applyBorder="1" applyAlignment="1" applyProtection="1">
      <alignment horizontal="right"/>
      <protection/>
    </xf>
    <xf numFmtId="199" fontId="82" fillId="33" borderId="30" xfId="0" applyNumberFormat="1" applyFont="1" applyFill="1" applyBorder="1" applyAlignment="1" applyProtection="1">
      <alignment horizontal="right"/>
      <protection/>
    </xf>
    <xf numFmtId="0" fontId="11" fillId="33" borderId="24" xfId="0" applyFont="1" applyFill="1" applyBorder="1" applyAlignment="1" applyProtection="1">
      <alignment/>
      <protection locked="0"/>
    </xf>
    <xf numFmtId="0" fontId="78" fillId="33" borderId="20" xfId="0" applyFont="1" applyFill="1" applyBorder="1" applyAlignment="1" applyProtection="1">
      <alignment vertical="top"/>
      <protection locked="0"/>
    </xf>
    <xf numFmtId="0" fontId="78" fillId="33" borderId="33" xfId="0" applyFont="1" applyFill="1" applyBorder="1" applyAlignment="1" applyProtection="1">
      <alignment vertical="top"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17" fillId="33" borderId="31" xfId="0" applyFont="1" applyFill="1" applyBorder="1" applyAlignment="1" applyProtection="1">
      <alignment/>
      <protection locked="0"/>
    </xf>
    <xf numFmtId="0" fontId="7" fillId="33" borderId="26" xfId="0" applyFont="1" applyFill="1" applyBorder="1" applyAlignment="1" applyProtection="1">
      <alignment/>
      <protection locked="0"/>
    </xf>
    <xf numFmtId="40" fontId="88" fillId="6" borderId="35" xfId="0" applyNumberFormat="1" applyFont="1" applyFill="1" applyBorder="1" applyAlignment="1" applyProtection="1">
      <alignment horizontal="right"/>
      <protection/>
    </xf>
    <xf numFmtId="0" fontId="78" fillId="33" borderId="36" xfId="0" applyFont="1" applyFill="1" applyBorder="1" applyAlignment="1" applyProtection="1">
      <alignment/>
      <protection locked="0"/>
    </xf>
    <xf numFmtId="0" fontId="78" fillId="35" borderId="24" xfId="0" applyFont="1" applyFill="1" applyBorder="1" applyAlignment="1" applyProtection="1">
      <alignment vertical="top"/>
      <protection locked="0"/>
    </xf>
    <xf numFmtId="0" fontId="78" fillId="33" borderId="24" xfId="0" applyFont="1" applyFill="1" applyBorder="1" applyAlignment="1" applyProtection="1">
      <alignment vertical="top"/>
      <protection locked="0"/>
    </xf>
    <xf numFmtId="199" fontId="78" fillId="6" borderId="35" xfId="0" applyNumberFormat="1" applyFont="1" applyFill="1" applyBorder="1" applyAlignment="1" applyProtection="1">
      <alignment horizontal="right"/>
      <protection/>
    </xf>
    <xf numFmtId="199" fontId="78" fillId="33" borderId="24" xfId="0" applyNumberFormat="1" applyFont="1" applyFill="1" applyBorder="1" applyAlignment="1" applyProtection="1">
      <alignment horizontal="left" vertical="top"/>
      <protection locked="0"/>
    </xf>
    <xf numFmtId="0" fontId="11" fillId="33" borderId="36" xfId="0" applyFont="1" applyFill="1" applyBorder="1" applyAlignment="1" applyProtection="1">
      <alignment/>
      <protection locked="0"/>
    </xf>
    <xf numFmtId="0" fontId="78" fillId="33" borderId="37" xfId="0" applyFont="1" applyFill="1" applyBorder="1" applyAlignment="1" applyProtection="1">
      <alignment horizontal="center"/>
      <protection locked="0"/>
    </xf>
    <xf numFmtId="0" fontId="88" fillId="33" borderId="36" xfId="0" applyFont="1" applyFill="1" applyBorder="1" applyAlignment="1" applyProtection="1">
      <alignment/>
      <protection locked="0"/>
    </xf>
    <xf numFmtId="0" fontId="78" fillId="33" borderId="36" xfId="0" applyFont="1" applyFill="1" applyBorder="1" applyAlignment="1" applyProtection="1">
      <alignment vertical="top"/>
      <protection locked="0"/>
    </xf>
    <xf numFmtId="0" fontId="7" fillId="33" borderId="31" xfId="0" applyFont="1" applyFill="1" applyBorder="1" applyAlignment="1" applyProtection="1">
      <alignment/>
      <protection locked="0"/>
    </xf>
    <xf numFmtId="199" fontId="78" fillId="6" borderId="38" xfId="0" applyNumberFormat="1" applyFont="1" applyFill="1" applyBorder="1" applyAlignment="1" applyProtection="1">
      <alignment horizontal="right"/>
      <protection/>
    </xf>
    <xf numFmtId="0" fontId="78" fillId="33" borderId="31" xfId="0" applyFont="1" applyFill="1" applyBorder="1" applyAlignment="1" applyProtection="1">
      <alignment/>
      <protection locked="0"/>
    </xf>
    <xf numFmtId="0" fontId="2" fillId="33" borderId="39" xfId="0" applyFont="1" applyFill="1" applyBorder="1" applyAlignment="1" applyProtection="1">
      <alignment/>
      <protection locked="0"/>
    </xf>
    <xf numFmtId="199" fontId="83" fillId="6" borderId="40" xfId="0" applyNumberFormat="1" applyFont="1" applyFill="1" applyBorder="1" applyAlignment="1" applyProtection="1">
      <alignment horizontal="right"/>
      <protection/>
    </xf>
    <xf numFmtId="0" fontId="90" fillId="33" borderId="39" xfId="0" applyFont="1" applyFill="1" applyBorder="1" applyAlignment="1" applyProtection="1">
      <alignment/>
      <protection locked="0"/>
    </xf>
    <xf numFmtId="0" fontId="78" fillId="33" borderId="26" xfId="0" applyFont="1" applyFill="1" applyBorder="1" applyAlignment="1" applyProtection="1">
      <alignment/>
      <protection locked="0"/>
    </xf>
    <xf numFmtId="0" fontId="78" fillId="33" borderId="37" xfId="0" applyFont="1" applyFill="1" applyBorder="1" applyAlignment="1" applyProtection="1">
      <alignment horizontal="left"/>
      <protection locked="0"/>
    </xf>
    <xf numFmtId="40" fontId="78" fillId="33" borderId="37" xfId="0" applyNumberFormat="1" applyFont="1" applyFill="1" applyBorder="1" applyAlignment="1" applyProtection="1">
      <alignment horizontal="left"/>
      <protection locked="0"/>
    </xf>
    <xf numFmtId="40" fontId="88" fillId="6" borderId="38" xfId="0" applyNumberFormat="1" applyFont="1" applyFill="1" applyBorder="1" applyAlignment="1" applyProtection="1">
      <alignment horizontal="right"/>
      <protection/>
    </xf>
    <xf numFmtId="40" fontId="83" fillId="6" borderId="40" xfId="0" applyNumberFormat="1" applyFont="1" applyFill="1" applyBorder="1" applyAlignment="1" applyProtection="1">
      <alignment horizontal="right"/>
      <protection/>
    </xf>
    <xf numFmtId="0" fontId="78" fillId="0" borderId="0" xfId="0" applyFont="1" applyAlignment="1" applyProtection="1">
      <alignment wrapText="1"/>
      <protection locked="0"/>
    </xf>
    <xf numFmtId="0" fontId="78" fillId="33" borderId="41" xfId="0" applyFont="1" applyFill="1" applyBorder="1" applyAlignment="1" applyProtection="1">
      <alignment wrapText="1"/>
      <protection locked="0"/>
    </xf>
    <xf numFmtId="0" fontId="78" fillId="0" borderId="20" xfId="0" applyFont="1" applyBorder="1" applyAlignment="1" applyProtection="1">
      <alignment wrapText="1"/>
      <protection locked="0"/>
    </xf>
    <xf numFmtId="0" fontId="78" fillId="33" borderId="33" xfId="0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78" fillId="33" borderId="20" xfId="0" applyFont="1" applyFill="1" applyBorder="1" applyAlignment="1" applyProtection="1">
      <alignment wrapText="1"/>
      <protection locked="0"/>
    </xf>
    <xf numFmtId="0" fontId="78" fillId="35" borderId="20" xfId="0" applyFont="1" applyFill="1" applyBorder="1" applyAlignment="1" applyProtection="1">
      <alignment wrapText="1"/>
      <protection locked="0"/>
    </xf>
    <xf numFmtId="0" fontId="90" fillId="33" borderId="33" xfId="0" applyFont="1" applyFill="1" applyBorder="1" applyAlignment="1" applyProtection="1">
      <alignment wrapText="1"/>
      <protection locked="0"/>
    </xf>
    <xf numFmtId="0" fontId="78" fillId="0" borderId="0" xfId="0" applyFont="1" applyBorder="1" applyAlignment="1" applyProtection="1">
      <alignment wrapText="1"/>
      <protection locked="0"/>
    </xf>
    <xf numFmtId="0" fontId="81" fillId="33" borderId="34" xfId="0" applyFont="1" applyFill="1" applyBorder="1" applyAlignment="1" applyProtection="1">
      <alignment wrapText="1"/>
      <protection locked="0"/>
    </xf>
    <xf numFmtId="0" fontId="78" fillId="33" borderId="36" xfId="0" applyFont="1" applyFill="1" applyBorder="1" applyAlignment="1" applyProtection="1">
      <alignment wrapText="1"/>
      <protection locked="0"/>
    </xf>
    <xf numFmtId="0" fontId="78" fillId="33" borderId="36" xfId="0" applyFont="1" applyFill="1" applyBorder="1" applyAlignment="1" applyProtection="1">
      <alignment vertical="top" wrapText="1"/>
      <protection locked="0"/>
    </xf>
    <xf numFmtId="0" fontId="78" fillId="35" borderId="24" xfId="0" applyFont="1" applyFill="1" applyBorder="1" applyAlignment="1" applyProtection="1">
      <alignment vertical="top" wrapText="1"/>
      <protection locked="0"/>
    </xf>
    <xf numFmtId="0" fontId="78" fillId="33" borderId="42" xfId="0" applyFont="1" applyFill="1" applyBorder="1" applyAlignment="1" applyProtection="1">
      <alignment vertical="top" wrapText="1"/>
      <protection locked="0"/>
    </xf>
    <xf numFmtId="0" fontId="78" fillId="33" borderId="24" xfId="0" applyFont="1" applyFill="1" applyBorder="1" applyAlignment="1" applyProtection="1">
      <alignment wrapText="1"/>
      <protection locked="0"/>
    </xf>
    <xf numFmtId="0" fontId="78" fillId="33" borderId="24" xfId="0" applyFont="1" applyFill="1" applyBorder="1" applyAlignment="1" applyProtection="1">
      <alignment vertical="top" wrapText="1"/>
      <protection locked="0"/>
    </xf>
    <xf numFmtId="0" fontId="78" fillId="33" borderId="31" xfId="0" applyFont="1" applyFill="1" applyBorder="1" applyAlignment="1" applyProtection="1">
      <alignment wrapText="1"/>
      <protection locked="0"/>
    </xf>
    <xf numFmtId="0" fontId="78" fillId="33" borderId="26" xfId="0" applyFont="1" applyFill="1" applyBorder="1" applyAlignment="1" applyProtection="1">
      <alignment wrapText="1"/>
      <protection locked="0"/>
    </xf>
    <xf numFmtId="0" fontId="78" fillId="35" borderId="24" xfId="0" applyFont="1" applyFill="1" applyBorder="1" applyAlignment="1" applyProtection="1">
      <alignment wrapText="1"/>
      <protection locked="0"/>
    </xf>
    <xf numFmtId="0" fontId="90" fillId="33" borderId="39" xfId="0" applyFont="1" applyFill="1" applyBorder="1" applyAlignment="1" applyProtection="1">
      <alignment wrapText="1"/>
      <protection locked="0"/>
    </xf>
    <xf numFmtId="0" fontId="78" fillId="33" borderId="23" xfId="0" applyFont="1" applyFill="1" applyBorder="1" applyAlignment="1" applyProtection="1">
      <alignment wrapText="1"/>
      <protection locked="0"/>
    </xf>
    <xf numFmtId="0" fontId="78" fillId="0" borderId="20" xfId="0" applyFont="1" applyBorder="1" applyAlignment="1" applyProtection="1">
      <alignment vertical="top" wrapText="1"/>
      <protection locked="0"/>
    </xf>
    <xf numFmtId="0" fontId="78" fillId="33" borderId="20" xfId="0" applyFont="1" applyFill="1" applyBorder="1" applyAlignment="1" applyProtection="1">
      <alignment vertical="top" wrapText="1"/>
      <protection locked="0"/>
    </xf>
    <xf numFmtId="0" fontId="78" fillId="33" borderId="33" xfId="0" applyFont="1" applyFill="1" applyBorder="1" applyAlignment="1" applyProtection="1">
      <alignment vertical="top" wrapText="1"/>
      <protection locked="0"/>
    </xf>
    <xf numFmtId="0" fontId="7" fillId="33" borderId="26" xfId="0" applyFont="1" applyFill="1" applyBorder="1" applyAlignment="1" applyProtection="1">
      <alignment wrapText="1"/>
      <protection locked="0"/>
    </xf>
    <xf numFmtId="0" fontId="5" fillId="0" borderId="24" xfId="0" applyFont="1" applyBorder="1" applyAlignment="1" applyProtection="1">
      <alignment wrapText="1"/>
      <protection locked="0"/>
    </xf>
    <xf numFmtId="0" fontId="88" fillId="33" borderId="24" xfId="0" applyFont="1" applyFill="1" applyBorder="1" applyAlignment="1" applyProtection="1">
      <alignment wrapText="1"/>
      <protection locked="0"/>
    </xf>
    <xf numFmtId="181" fontId="12" fillId="33" borderId="25" xfId="0" applyNumberFormat="1" applyFont="1" applyFill="1" applyBorder="1" applyAlignment="1" applyProtection="1">
      <alignment horizontal="left" wrapText="1"/>
      <protection locked="0"/>
    </xf>
    <xf numFmtId="181" fontId="12" fillId="33" borderId="18" xfId="0" applyNumberFormat="1" applyFont="1" applyFill="1" applyBorder="1" applyAlignment="1" applyProtection="1">
      <alignment horizontal="left" wrapText="1"/>
      <protection locked="0"/>
    </xf>
    <xf numFmtId="181" fontId="12" fillId="33" borderId="21" xfId="0" applyNumberFormat="1" applyFont="1" applyFill="1" applyBorder="1" applyAlignment="1" applyProtection="1">
      <alignment horizontal="left" wrapText="1"/>
      <protection locked="0"/>
    </xf>
    <xf numFmtId="183" fontId="5" fillId="35" borderId="25" xfId="0" applyNumberFormat="1" applyFont="1" applyFill="1" applyBorder="1" applyAlignment="1" applyProtection="1">
      <alignment wrapText="1"/>
      <protection locked="0"/>
    </xf>
    <xf numFmtId="183" fontId="5" fillId="35" borderId="18" xfId="0" applyNumberFormat="1" applyFont="1" applyFill="1" applyBorder="1" applyAlignment="1" applyProtection="1">
      <alignment wrapText="1"/>
      <protection locked="0"/>
    </xf>
    <xf numFmtId="183" fontId="78" fillId="35" borderId="18" xfId="0" applyNumberFormat="1" applyFont="1" applyFill="1" applyBorder="1" applyAlignment="1" applyProtection="1">
      <alignment wrapText="1"/>
      <protection locked="0"/>
    </xf>
    <xf numFmtId="183" fontId="78" fillId="35" borderId="21" xfId="0" applyNumberFormat="1" applyFont="1" applyFill="1" applyBorder="1" applyAlignment="1" applyProtection="1">
      <alignment wrapText="1"/>
      <protection locked="0"/>
    </xf>
    <xf numFmtId="0" fontId="7" fillId="33" borderId="24" xfId="0" applyFont="1" applyFill="1" applyBorder="1" applyAlignment="1" applyProtection="1">
      <alignment wrapText="1"/>
      <protection locked="0"/>
    </xf>
    <xf numFmtId="199" fontId="78" fillId="6" borderId="35" xfId="0" applyNumberFormat="1" applyFont="1" applyFill="1" applyBorder="1" applyAlignment="1" applyProtection="1">
      <alignment horizontal="right" wrapText="1"/>
      <protection/>
    </xf>
    <xf numFmtId="14" fontId="12" fillId="33" borderId="18" xfId="0" applyNumberFormat="1" applyFont="1" applyFill="1" applyBorder="1" applyAlignment="1" applyProtection="1">
      <alignment horizontal="left" wrapText="1"/>
      <protection locked="0"/>
    </xf>
    <xf numFmtId="14" fontId="12" fillId="33" borderId="21" xfId="0" applyNumberFormat="1" applyFont="1" applyFill="1" applyBorder="1" applyAlignment="1" applyProtection="1">
      <alignment horizontal="left" wrapText="1"/>
      <protection locked="0"/>
    </xf>
    <xf numFmtId="1" fontId="5" fillId="35" borderId="25" xfId="0" applyNumberFormat="1" applyFont="1" applyFill="1" applyBorder="1" applyAlignment="1" applyProtection="1">
      <alignment wrapText="1"/>
      <protection locked="0"/>
    </xf>
    <xf numFmtId="178" fontId="5" fillId="35" borderId="18" xfId="0" applyNumberFormat="1" applyFont="1" applyFill="1" applyBorder="1" applyAlignment="1" applyProtection="1">
      <alignment wrapText="1"/>
      <protection locked="0"/>
    </xf>
    <xf numFmtId="1" fontId="5" fillId="35" borderId="18" xfId="0" applyNumberFormat="1" applyFont="1" applyFill="1" applyBorder="1" applyAlignment="1" applyProtection="1">
      <alignment wrapText="1"/>
      <protection locked="0"/>
    </xf>
    <xf numFmtId="1" fontId="78" fillId="35" borderId="18" xfId="0" applyNumberFormat="1" applyFont="1" applyFill="1" applyBorder="1" applyAlignment="1" applyProtection="1">
      <alignment wrapText="1"/>
      <protection locked="0"/>
    </xf>
    <xf numFmtId="178" fontId="78" fillId="35" borderId="18" xfId="0" applyNumberFormat="1" applyFont="1" applyFill="1" applyBorder="1" applyAlignment="1" applyProtection="1">
      <alignment wrapText="1"/>
      <protection locked="0"/>
    </xf>
    <xf numFmtId="178" fontId="78" fillId="35" borderId="21" xfId="0" applyNumberFormat="1" applyFont="1" applyFill="1" applyBorder="1" applyAlignment="1" applyProtection="1">
      <alignment wrapText="1"/>
      <protection locked="0"/>
    </xf>
    <xf numFmtId="0" fontId="7" fillId="33" borderId="31" xfId="0" applyFont="1" applyFill="1" applyBorder="1" applyAlignment="1" applyProtection="1">
      <alignment wrapText="1"/>
      <protection locked="0"/>
    </xf>
    <xf numFmtId="199" fontId="78" fillId="6" borderId="38" xfId="0" applyNumberFormat="1" applyFont="1" applyFill="1" applyBorder="1" applyAlignment="1" applyProtection="1">
      <alignment horizontal="right" wrapText="1"/>
      <protection/>
    </xf>
    <xf numFmtId="0" fontId="78" fillId="33" borderId="36" xfId="0" applyFont="1" applyFill="1" applyBorder="1" applyAlignment="1" applyProtection="1">
      <alignment horizontal="left" vertical="top" wrapText="1"/>
      <protection locked="0"/>
    </xf>
    <xf numFmtId="0" fontId="78" fillId="35" borderId="24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top" wrapText="1"/>
      <protection/>
    </xf>
    <xf numFmtId="199" fontId="2" fillId="6" borderId="10" xfId="0" applyNumberFormat="1" applyFont="1" applyFill="1" applyBorder="1" applyAlignment="1" applyProtection="1">
      <alignment vertical="center"/>
      <protection/>
    </xf>
    <xf numFmtId="199" fontId="7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7" fillId="0" borderId="43" xfId="0" applyFont="1" applyBorder="1" applyAlignment="1" applyProtection="1">
      <alignment horizontal="left" vertical="top" wrapText="1"/>
      <protection/>
    </xf>
    <xf numFmtId="9" fontId="7" fillId="6" borderId="43" xfId="0" applyNumberFormat="1" applyFont="1" applyFill="1" applyBorder="1" applyAlignment="1" applyProtection="1">
      <alignment vertical="center"/>
      <protection/>
    </xf>
    <xf numFmtId="0" fontId="18" fillId="0" borderId="44" xfId="0" applyFont="1" applyBorder="1" applyAlignment="1">
      <alignment wrapText="1"/>
    </xf>
    <xf numFmtId="199" fontId="7" fillId="6" borderId="44" xfId="0" applyNumberFormat="1" applyFont="1" applyFill="1" applyBorder="1" applyAlignment="1" applyProtection="1">
      <alignment vertical="center"/>
      <protection/>
    </xf>
    <xf numFmtId="9" fontId="7" fillId="33" borderId="43" xfId="0" applyNumberFormat="1" applyFont="1" applyFill="1" applyBorder="1" applyAlignment="1" applyProtection="1">
      <alignment vertical="center"/>
      <protection/>
    </xf>
    <xf numFmtId="199" fontId="7" fillId="33" borderId="44" xfId="0" applyNumberFormat="1" applyFont="1" applyFill="1" applyBorder="1" applyAlignment="1" applyProtection="1">
      <alignment vertical="center"/>
      <protection/>
    </xf>
    <xf numFmtId="0" fontId="80" fillId="34" borderId="12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horizontal="center" vertical="center" wrapText="1"/>
    </xf>
    <xf numFmtId="0" fontId="73" fillId="0" borderId="0" xfId="0" applyFont="1" applyBorder="1" applyAlignment="1" applyProtection="1">
      <alignment horizontal="left" vertical="top" wrapText="1"/>
      <protection locked="0"/>
    </xf>
    <xf numFmtId="0" fontId="91" fillId="0" borderId="0" xfId="0" applyFont="1" applyBorder="1" applyAlignment="1" applyProtection="1">
      <alignment horizontal="right"/>
      <protection/>
    </xf>
    <xf numFmtId="0" fontId="91" fillId="0" borderId="45" xfId="0" applyFont="1" applyBorder="1" applyAlignment="1" applyProtection="1">
      <alignment horizontal="right"/>
      <protection/>
    </xf>
    <xf numFmtId="0" fontId="91" fillId="0" borderId="0" xfId="0" applyFont="1" applyBorder="1" applyAlignment="1" applyProtection="1">
      <alignment horizontal="left" vertical="top"/>
      <protection/>
    </xf>
    <xf numFmtId="0" fontId="91" fillId="0" borderId="0" xfId="0" applyFont="1" applyBorder="1" applyAlignment="1" applyProtection="1">
      <alignment horizontal="left" vertical="top" wrapText="1"/>
      <protection/>
    </xf>
    <xf numFmtId="0" fontId="91" fillId="0" borderId="45" xfId="0" applyFont="1" applyBorder="1" applyAlignment="1" applyProtection="1">
      <alignment horizontal="left" vertical="top" wrapText="1"/>
      <protection/>
    </xf>
    <xf numFmtId="0" fontId="71" fillId="0" borderId="37" xfId="0" applyFont="1" applyBorder="1" applyAlignment="1" applyProtection="1">
      <alignment horizontal="left" vertical="top" wrapText="1"/>
      <protection locked="0"/>
    </xf>
    <xf numFmtId="0" fontId="71" fillId="0" borderId="46" xfId="0" applyFont="1" applyBorder="1" applyAlignment="1" applyProtection="1">
      <alignment horizontal="left" vertical="top" wrapText="1"/>
      <protection locked="0"/>
    </xf>
    <xf numFmtId="0" fontId="71" fillId="0" borderId="23" xfId="0" applyFont="1" applyBorder="1" applyAlignment="1" applyProtection="1">
      <alignment horizontal="left" vertical="top" wrapText="1"/>
      <protection locked="0"/>
    </xf>
    <xf numFmtId="0" fontId="71" fillId="0" borderId="40" xfId="0" applyFont="1" applyBorder="1" applyAlignment="1" applyProtection="1">
      <alignment horizontal="left" vertical="top" wrapText="1"/>
      <protection locked="0"/>
    </xf>
    <xf numFmtId="0" fontId="71" fillId="0" borderId="44" xfId="0" applyFont="1" applyBorder="1" applyAlignment="1" applyProtection="1">
      <alignment horizontal="left" vertical="top" wrapText="1"/>
      <protection locked="0"/>
    </xf>
    <xf numFmtId="0" fontId="71" fillId="0" borderId="47" xfId="0" applyFont="1" applyBorder="1" applyAlignment="1" applyProtection="1">
      <alignment horizontal="left" vertical="top" wrapText="1"/>
      <protection locked="0"/>
    </xf>
    <xf numFmtId="0" fontId="73" fillId="0" borderId="37" xfId="0" applyFont="1" applyBorder="1" applyAlignment="1" applyProtection="1">
      <alignment horizontal="left" vertical="top" wrapText="1"/>
      <protection/>
    </xf>
    <xf numFmtId="0" fontId="73" fillId="0" borderId="46" xfId="0" applyFont="1" applyBorder="1" applyAlignment="1" applyProtection="1">
      <alignment horizontal="left" vertical="top" wrapText="1"/>
      <protection/>
    </xf>
    <xf numFmtId="0" fontId="73" fillId="0" borderId="23" xfId="0" applyFont="1" applyBorder="1" applyAlignment="1" applyProtection="1">
      <alignment horizontal="left" vertical="top" wrapText="1"/>
      <protection/>
    </xf>
    <xf numFmtId="0" fontId="73" fillId="0" borderId="40" xfId="0" applyFont="1" applyBorder="1" applyAlignment="1" applyProtection="1">
      <alignment horizontal="left" vertical="top" wrapText="1"/>
      <protection/>
    </xf>
    <xf numFmtId="0" fontId="73" fillId="0" borderId="44" xfId="0" applyFont="1" applyBorder="1" applyAlignment="1" applyProtection="1">
      <alignment horizontal="left" vertical="top" wrapText="1"/>
      <protection/>
    </xf>
    <xf numFmtId="0" fontId="73" fillId="0" borderId="47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34" xfId="0" applyFont="1" applyFill="1" applyBorder="1" applyAlignment="1" applyProtection="1">
      <alignment horizontal="left" vertical="top" wrapText="1"/>
      <protection locked="0"/>
    </xf>
    <xf numFmtId="0" fontId="5" fillId="0" borderId="48" xfId="0" applyFont="1" applyBorder="1" applyAlignment="1" applyProtection="1">
      <alignment horizontal="left" vertical="top"/>
      <protection/>
    </xf>
    <xf numFmtId="0" fontId="5" fillId="0" borderId="34" xfId="0" applyFont="1" applyBorder="1" applyAlignment="1" applyProtection="1">
      <alignment horizontal="left" vertical="top"/>
      <protection/>
    </xf>
    <xf numFmtId="0" fontId="71" fillId="0" borderId="37" xfId="0" applyFont="1" applyFill="1" applyBorder="1" applyAlignment="1" applyProtection="1">
      <alignment horizontal="left" vertical="top" wrapText="1"/>
      <protection locked="0"/>
    </xf>
    <xf numFmtId="0" fontId="71" fillId="0" borderId="46" xfId="0" applyFont="1" applyFill="1" applyBorder="1" applyAlignment="1" applyProtection="1">
      <alignment horizontal="left" vertical="top" wrapText="1"/>
      <protection locked="0"/>
    </xf>
    <xf numFmtId="0" fontId="71" fillId="0" borderId="23" xfId="0" applyFont="1" applyFill="1" applyBorder="1" applyAlignment="1" applyProtection="1">
      <alignment horizontal="left" vertical="top" wrapText="1"/>
      <protection locked="0"/>
    </xf>
    <xf numFmtId="0" fontId="71" fillId="0" borderId="40" xfId="0" applyFont="1" applyFill="1" applyBorder="1" applyAlignment="1" applyProtection="1">
      <alignment horizontal="left" vertical="top" wrapText="1"/>
      <protection locked="0"/>
    </xf>
    <xf numFmtId="0" fontId="71" fillId="0" borderId="44" xfId="0" applyFont="1" applyFill="1" applyBorder="1" applyAlignment="1" applyProtection="1">
      <alignment horizontal="left" vertical="top" wrapText="1"/>
      <protection locked="0"/>
    </xf>
    <xf numFmtId="0" fontId="71" fillId="0" borderId="47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Border="1" applyAlignment="1" applyProtection="1">
      <alignment horizontal="left" vertical="center" shrinkToFit="1"/>
      <protection/>
    </xf>
    <xf numFmtId="0" fontId="91" fillId="0" borderId="0" xfId="0" applyFont="1" applyBorder="1" applyAlignment="1" applyProtection="1">
      <alignment horizontal="left"/>
      <protection/>
    </xf>
    <xf numFmtId="0" fontId="91" fillId="0" borderId="45" xfId="0" applyFont="1" applyBorder="1" applyAlignment="1" applyProtection="1">
      <alignment horizontal="left"/>
      <protection/>
    </xf>
    <xf numFmtId="0" fontId="3" fillId="0" borderId="48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0" fontId="3" fillId="0" borderId="48" xfId="0" applyFont="1" applyFill="1" applyBorder="1" applyAlignment="1" applyProtection="1">
      <alignment horizontal="left" wrapText="1"/>
      <protection locked="0"/>
    </xf>
    <xf numFmtId="0" fontId="3" fillId="0" borderId="22" xfId="0" applyFont="1" applyFill="1" applyBorder="1" applyAlignment="1" applyProtection="1">
      <alignment horizontal="left" wrapText="1"/>
      <protection locked="0"/>
    </xf>
    <xf numFmtId="0" fontId="3" fillId="0" borderId="34" xfId="0" applyFont="1" applyFill="1" applyBorder="1" applyAlignment="1" applyProtection="1">
      <alignment horizontal="left" wrapText="1"/>
      <protection locked="0"/>
    </xf>
    <xf numFmtId="190" fontId="3" fillId="0" borderId="48" xfId="0" applyNumberFormat="1" applyFont="1" applyFill="1" applyBorder="1" applyAlignment="1" applyProtection="1">
      <alignment horizontal="left" vertical="top" wrapText="1"/>
      <protection locked="0"/>
    </xf>
    <xf numFmtId="190" fontId="3" fillId="0" borderId="22" xfId="0" applyNumberFormat="1" applyFont="1" applyFill="1" applyBorder="1" applyAlignment="1" applyProtection="1">
      <alignment horizontal="left" vertical="top" wrapText="1"/>
      <protection locked="0"/>
    </xf>
    <xf numFmtId="190" fontId="3" fillId="0" borderId="34" xfId="0" applyNumberFormat="1" applyFont="1" applyFill="1" applyBorder="1" applyAlignment="1" applyProtection="1">
      <alignment horizontal="left" vertical="top" wrapText="1"/>
      <protection locked="0"/>
    </xf>
    <xf numFmtId="0" fontId="76" fillId="0" borderId="37" xfId="0" applyFont="1" applyBorder="1" applyAlignment="1" applyProtection="1">
      <alignment horizontal="left" vertical="top" wrapText="1"/>
      <protection/>
    </xf>
    <xf numFmtId="0" fontId="76" fillId="0" borderId="23" xfId="0" applyFont="1" applyBorder="1" applyAlignment="1" applyProtection="1">
      <alignment horizontal="left" vertical="top" wrapText="1"/>
      <protection/>
    </xf>
    <xf numFmtId="0" fontId="76" fillId="0" borderId="49" xfId="0" applyFont="1" applyBorder="1" applyAlignment="1" applyProtection="1">
      <alignment horizontal="left" vertical="top" wrapText="1"/>
      <protection/>
    </xf>
    <xf numFmtId="0" fontId="76" fillId="0" borderId="45" xfId="0" applyFont="1" applyBorder="1" applyAlignment="1" applyProtection="1">
      <alignment horizontal="left" vertical="top" wrapText="1"/>
      <protection/>
    </xf>
    <xf numFmtId="0" fontId="76" fillId="0" borderId="40" xfId="0" applyFont="1" applyBorder="1" applyAlignment="1" applyProtection="1">
      <alignment horizontal="left" vertical="top" wrapText="1"/>
      <protection/>
    </xf>
    <xf numFmtId="0" fontId="76" fillId="0" borderId="47" xfId="0" applyFont="1" applyBorder="1" applyAlignment="1" applyProtection="1">
      <alignment horizontal="left" vertical="top" wrapText="1"/>
      <protection/>
    </xf>
    <xf numFmtId="0" fontId="76" fillId="0" borderId="46" xfId="0" applyFont="1" applyBorder="1" applyAlignment="1" applyProtection="1">
      <alignment horizontal="left" vertical="top" wrapText="1"/>
      <protection/>
    </xf>
    <xf numFmtId="0" fontId="76" fillId="0" borderId="0" xfId="0" applyFont="1" applyBorder="1" applyAlignment="1" applyProtection="1">
      <alignment horizontal="left" vertical="top" wrapText="1"/>
      <protection/>
    </xf>
    <xf numFmtId="0" fontId="76" fillId="0" borderId="44" xfId="0" applyFont="1" applyBorder="1" applyAlignment="1" applyProtection="1">
      <alignment horizontal="left" vertical="top" wrapText="1"/>
      <protection/>
    </xf>
    <xf numFmtId="0" fontId="14" fillId="0" borderId="37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4" fillId="0" borderId="49" xfId="0" applyFont="1" applyBorder="1" applyAlignment="1" applyProtection="1">
      <alignment horizontal="left" vertical="top" wrapText="1"/>
      <protection/>
    </xf>
    <xf numFmtId="0" fontId="14" fillId="0" borderId="45" xfId="0" applyFont="1" applyBorder="1" applyAlignment="1" applyProtection="1">
      <alignment horizontal="left" vertical="top" wrapText="1"/>
      <protection/>
    </xf>
    <xf numFmtId="0" fontId="14" fillId="0" borderId="40" xfId="0" applyFont="1" applyBorder="1" applyAlignment="1" applyProtection="1">
      <alignment horizontal="left" vertical="top" wrapText="1"/>
      <protection/>
    </xf>
    <xf numFmtId="0" fontId="14" fillId="0" borderId="47" xfId="0" applyFont="1" applyBorder="1" applyAlignment="1" applyProtection="1">
      <alignment horizontal="left" vertical="top" wrapText="1"/>
      <protection/>
    </xf>
    <xf numFmtId="0" fontId="16" fillId="0" borderId="37" xfId="0" applyFont="1" applyBorder="1" applyAlignment="1" applyProtection="1">
      <alignment horizontal="left" vertical="top" wrapText="1"/>
      <protection/>
    </xf>
    <xf numFmtId="0" fontId="16" fillId="0" borderId="23" xfId="0" applyFont="1" applyBorder="1" applyAlignment="1" applyProtection="1">
      <alignment horizontal="left" vertical="top" wrapText="1"/>
      <protection/>
    </xf>
    <xf numFmtId="0" fontId="16" fillId="0" borderId="49" xfId="0" applyFont="1" applyBorder="1" applyAlignment="1" applyProtection="1">
      <alignment horizontal="left" vertical="top" wrapText="1"/>
      <protection/>
    </xf>
    <xf numFmtId="0" fontId="16" fillId="0" borderId="45" xfId="0" applyFont="1" applyBorder="1" applyAlignment="1" applyProtection="1">
      <alignment horizontal="left" vertical="top" wrapText="1"/>
      <protection/>
    </xf>
    <xf numFmtId="0" fontId="16" fillId="0" borderId="40" xfId="0" applyFont="1" applyBorder="1" applyAlignment="1" applyProtection="1">
      <alignment horizontal="left" vertical="top" wrapText="1"/>
      <protection/>
    </xf>
    <xf numFmtId="0" fontId="16" fillId="0" borderId="47" xfId="0" applyFont="1" applyBorder="1" applyAlignment="1" applyProtection="1">
      <alignment horizontal="left" vertical="top" wrapText="1"/>
      <protection/>
    </xf>
    <xf numFmtId="0" fontId="7" fillId="6" borderId="0" xfId="0" applyNumberFormat="1" applyFont="1" applyFill="1" applyBorder="1" applyAlignment="1" applyProtection="1">
      <alignment horizontal="left" vertical="top"/>
      <protection/>
    </xf>
    <xf numFmtId="190" fontId="7" fillId="6" borderId="0" xfId="0" applyNumberFormat="1" applyFont="1" applyFill="1" applyBorder="1" applyAlignment="1" applyProtection="1">
      <alignment horizontal="left" vertical="top"/>
      <protection/>
    </xf>
    <xf numFmtId="0" fontId="92" fillId="0" borderId="0" xfId="0" applyFont="1" applyAlignment="1" applyProtection="1">
      <alignment horizontal="center"/>
      <protection/>
    </xf>
    <xf numFmtId="0" fontId="76" fillId="0" borderId="37" xfId="0" applyFont="1" applyBorder="1" applyAlignment="1" applyProtection="1">
      <alignment horizontal="left" vertical="top"/>
      <protection/>
    </xf>
    <xf numFmtId="0" fontId="76" fillId="0" borderId="46" xfId="0" applyFont="1" applyBorder="1" applyAlignment="1" applyProtection="1">
      <alignment horizontal="left" vertical="top"/>
      <protection/>
    </xf>
    <xf numFmtId="0" fontId="76" fillId="0" borderId="23" xfId="0" applyFont="1" applyBorder="1" applyAlignment="1" applyProtection="1">
      <alignment horizontal="left" vertical="top"/>
      <protection/>
    </xf>
    <xf numFmtId="0" fontId="76" fillId="0" borderId="49" xfId="0" applyFont="1" applyBorder="1" applyAlignment="1" applyProtection="1">
      <alignment horizontal="left" vertical="top"/>
      <protection/>
    </xf>
    <xf numFmtId="0" fontId="76" fillId="0" borderId="0" xfId="0" applyFont="1" applyBorder="1" applyAlignment="1" applyProtection="1">
      <alignment horizontal="left" vertical="top"/>
      <protection/>
    </xf>
    <xf numFmtId="0" fontId="76" fillId="0" borderId="45" xfId="0" applyFont="1" applyBorder="1" applyAlignment="1" applyProtection="1">
      <alignment horizontal="left" vertical="top"/>
      <protection/>
    </xf>
    <xf numFmtId="0" fontId="76" fillId="0" borderId="40" xfId="0" applyFont="1" applyBorder="1" applyAlignment="1" applyProtection="1">
      <alignment horizontal="left" vertical="top"/>
      <protection/>
    </xf>
    <xf numFmtId="0" fontId="76" fillId="0" borderId="44" xfId="0" applyFont="1" applyBorder="1" applyAlignment="1" applyProtection="1">
      <alignment horizontal="left" vertical="top"/>
      <protection/>
    </xf>
    <xf numFmtId="0" fontId="76" fillId="0" borderId="47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79" fillId="0" borderId="48" xfId="0" applyFont="1" applyFill="1" applyBorder="1" applyAlignment="1" applyProtection="1">
      <alignment horizontal="center"/>
      <protection locked="0"/>
    </xf>
    <xf numFmtId="0" fontId="79" fillId="0" borderId="22" xfId="0" applyFont="1" applyFill="1" applyBorder="1" applyAlignment="1" applyProtection="1">
      <alignment horizontal="center"/>
      <protection locked="0"/>
    </xf>
    <xf numFmtId="0" fontId="79" fillId="0" borderId="34" xfId="0" applyFont="1" applyFill="1" applyBorder="1" applyAlignment="1" applyProtection="1">
      <alignment horizontal="center"/>
      <protection locked="0"/>
    </xf>
    <xf numFmtId="0" fontId="79" fillId="0" borderId="0" xfId="0" applyFont="1" applyAlignment="1">
      <alignment horizontal="left"/>
    </xf>
    <xf numFmtId="0" fontId="80" fillId="34" borderId="13" xfId="0" applyFont="1" applyFill="1" applyBorder="1" applyAlignment="1">
      <alignment horizontal="center" vertical="center" wrapText="1"/>
    </xf>
    <xf numFmtId="0" fontId="80" fillId="34" borderId="18" xfId="0" applyFont="1" applyFill="1" applyBorder="1" applyAlignment="1">
      <alignment horizontal="center" vertical="center" wrapText="1"/>
    </xf>
    <xf numFmtId="0" fontId="7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80" fillId="34" borderId="12" xfId="0" applyFont="1" applyFill="1" applyBorder="1" applyAlignment="1">
      <alignment horizontal="center" vertical="center" wrapText="1"/>
    </xf>
    <xf numFmtId="0" fontId="80" fillId="34" borderId="17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 applyProtection="1">
      <alignment horizontal="left" vertical="top"/>
      <protection locked="0"/>
    </xf>
    <xf numFmtId="0" fontId="78" fillId="33" borderId="13" xfId="0" applyFont="1" applyFill="1" applyBorder="1" applyAlignment="1" applyProtection="1">
      <alignment horizontal="left" vertical="top"/>
      <protection locked="0"/>
    </xf>
    <xf numFmtId="0" fontId="78" fillId="33" borderId="11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6" borderId="0" xfId="0" applyNumberFormat="1" applyFont="1" applyFill="1" applyBorder="1" applyAlignment="1" applyProtection="1">
      <alignment horizontal="left"/>
      <protection/>
    </xf>
    <xf numFmtId="190" fontId="7" fillId="6" borderId="0" xfId="0" applyNumberFormat="1" applyFont="1" applyFill="1" applyBorder="1" applyAlignment="1" applyProtection="1">
      <alignment horizontal="left"/>
      <protection/>
    </xf>
    <xf numFmtId="175" fontId="78" fillId="33" borderId="46" xfId="0" applyNumberFormat="1" applyFont="1" applyFill="1" applyBorder="1" applyAlignment="1" applyProtection="1">
      <alignment horizontal="left" wrapText="1"/>
      <protection locked="0"/>
    </xf>
    <xf numFmtId="175" fontId="78" fillId="33" borderId="0" xfId="0" applyNumberFormat="1" applyFont="1" applyFill="1" applyBorder="1" applyAlignment="1" applyProtection="1">
      <alignment horizontal="left" wrapText="1"/>
      <protection locked="0"/>
    </xf>
    <xf numFmtId="175" fontId="78" fillId="33" borderId="50" xfId="0" applyNumberFormat="1" applyFont="1" applyFill="1" applyBorder="1" applyAlignment="1" applyProtection="1">
      <alignment horizontal="left" wrapText="1"/>
      <protection locked="0"/>
    </xf>
    <xf numFmtId="199" fontId="78" fillId="33" borderId="36" xfId="0" applyNumberFormat="1" applyFont="1" applyFill="1" applyBorder="1" applyAlignment="1" applyProtection="1">
      <alignment horizontal="left"/>
      <protection locked="0"/>
    </xf>
    <xf numFmtId="199" fontId="78" fillId="33" borderId="51" xfId="0" applyNumberFormat="1" applyFont="1" applyFill="1" applyBorder="1" applyAlignment="1" applyProtection="1">
      <alignment horizontal="left"/>
      <protection locked="0"/>
    </xf>
    <xf numFmtId="199" fontId="78" fillId="33" borderId="42" xfId="0" applyNumberFormat="1" applyFont="1" applyFill="1" applyBorder="1" applyAlignment="1" applyProtection="1">
      <alignment horizontal="left"/>
      <protection locked="0"/>
    </xf>
    <xf numFmtId="0" fontId="78" fillId="0" borderId="17" xfId="0" applyFont="1" applyBorder="1" applyAlignment="1" applyProtection="1">
      <alignment horizontal="left" vertical="top"/>
      <protection locked="0"/>
    </xf>
    <xf numFmtId="0" fontId="78" fillId="0" borderId="18" xfId="0" applyFont="1" applyBorder="1" applyAlignment="1" applyProtection="1">
      <alignment horizontal="left" vertical="top"/>
      <protection locked="0"/>
    </xf>
    <xf numFmtId="0" fontId="78" fillId="0" borderId="19" xfId="0" applyFont="1" applyBorder="1" applyAlignment="1" applyProtection="1">
      <alignment horizontal="left" vertical="top"/>
      <protection locked="0"/>
    </xf>
    <xf numFmtId="0" fontId="78" fillId="33" borderId="14" xfId="0" applyFont="1" applyFill="1" applyBorder="1" applyAlignment="1" applyProtection="1">
      <alignment horizontal="left" vertical="top"/>
      <protection locked="0"/>
    </xf>
    <xf numFmtId="0" fontId="78" fillId="33" borderId="15" xfId="0" applyFont="1" applyFill="1" applyBorder="1" applyAlignment="1" applyProtection="1">
      <alignment horizontal="left" vertical="top"/>
      <protection locked="0"/>
    </xf>
    <xf numFmtId="0" fontId="78" fillId="33" borderId="16" xfId="0" applyFont="1" applyFill="1" applyBorder="1" applyAlignment="1" applyProtection="1">
      <alignment horizontal="left" vertical="top"/>
      <protection locked="0"/>
    </xf>
    <xf numFmtId="173" fontId="78" fillId="35" borderId="25" xfId="44" applyNumberFormat="1" applyFont="1" applyFill="1" applyBorder="1" applyAlignment="1" applyProtection="1">
      <alignment horizontal="left" vertical="center"/>
      <protection locked="0"/>
    </xf>
    <xf numFmtId="173" fontId="78" fillId="35" borderId="18" xfId="44" applyNumberFormat="1" applyFont="1" applyFill="1" applyBorder="1" applyAlignment="1" applyProtection="1">
      <alignment horizontal="left" vertical="center"/>
      <protection locked="0"/>
    </xf>
    <xf numFmtId="173" fontId="78" fillId="35" borderId="21" xfId="44" applyNumberFormat="1" applyFont="1" applyFill="1" applyBorder="1" applyAlignment="1" applyProtection="1">
      <alignment horizontal="left" vertical="center"/>
      <protection locked="0"/>
    </xf>
    <xf numFmtId="173" fontId="78" fillId="35" borderId="52" xfId="44" applyNumberFormat="1" applyFont="1" applyFill="1" applyBorder="1" applyAlignment="1" applyProtection="1">
      <alignment horizontal="left" vertical="center"/>
      <protection locked="0"/>
    </xf>
    <xf numFmtId="173" fontId="78" fillId="35" borderId="52" xfId="44" applyNumberFormat="1" applyFont="1" applyFill="1" applyBorder="1" applyAlignment="1" applyProtection="1">
      <alignment horizontal="left"/>
      <protection locked="0"/>
    </xf>
    <xf numFmtId="173" fontId="78" fillId="33" borderId="52" xfId="0" applyNumberFormat="1" applyFont="1" applyFill="1" applyBorder="1" applyAlignment="1" applyProtection="1">
      <alignment horizontal="left"/>
      <protection locked="0"/>
    </xf>
    <xf numFmtId="173" fontId="78" fillId="35" borderId="52" xfId="44" applyNumberFormat="1" applyFont="1" applyFill="1" applyBorder="1" applyAlignment="1" applyProtection="1">
      <alignment horizontal="left" vertical="top"/>
      <protection/>
    </xf>
    <xf numFmtId="173" fontId="78" fillId="33" borderId="52" xfId="44" applyNumberFormat="1" applyFont="1" applyFill="1" applyBorder="1" applyAlignment="1" applyProtection="1">
      <alignment horizontal="center" vertical="center"/>
      <protection/>
    </xf>
    <xf numFmtId="0" fontId="78" fillId="33" borderId="52" xfId="0" applyFont="1" applyFill="1" applyBorder="1" applyAlignment="1" applyProtection="1">
      <alignment horizontal="left" vertical="center"/>
      <protection locked="0"/>
    </xf>
    <xf numFmtId="173" fontId="78" fillId="35" borderId="52" xfId="44" applyNumberFormat="1" applyFont="1" applyFill="1" applyBorder="1" applyAlignment="1" applyProtection="1">
      <alignment horizontal="left" vertical="top"/>
      <protection locked="0"/>
    </xf>
    <xf numFmtId="173" fontId="78" fillId="33" borderId="52" xfId="0" applyNumberFormat="1" applyFont="1" applyFill="1" applyBorder="1" applyAlignment="1" applyProtection="1">
      <alignment horizontal="left" vertical="top"/>
      <protection/>
    </xf>
    <xf numFmtId="0" fontId="93" fillId="33" borderId="25" xfId="0" applyFont="1" applyFill="1" applyBorder="1" applyAlignment="1" applyProtection="1">
      <alignment horizontal="left"/>
      <protection locked="0"/>
    </xf>
    <xf numFmtId="0" fontId="93" fillId="33" borderId="18" xfId="0" applyFont="1" applyFill="1" applyBorder="1" applyAlignment="1" applyProtection="1">
      <alignment horizontal="left"/>
      <protection locked="0"/>
    </xf>
    <xf numFmtId="0" fontId="93" fillId="33" borderId="21" xfId="0" applyFont="1" applyFill="1" applyBorder="1" applyAlignment="1" applyProtection="1">
      <alignment horizontal="left"/>
      <protection locked="0"/>
    </xf>
    <xf numFmtId="0" fontId="78" fillId="33" borderId="52" xfId="0" applyFont="1" applyFill="1" applyBorder="1" applyAlignment="1" applyProtection="1">
      <alignment horizontal="left"/>
      <protection locked="0"/>
    </xf>
    <xf numFmtId="181" fontId="78" fillId="35" borderId="52" xfId="44" applyNumberFormat="1" applyFont="1" applyFill="1" applyBorder="1" applyAlignment="1" applyProtection="1">
      <alignment horizontal="left" vertical="top"/>
      <protection locked="0"/>
    </xf>
    <xf numFmtId="181" fontId="78" fillId="35" borderId="52" xfId="44" applyNumberFormat="1" applyFont="1" applyFill="1" applyBorder="1" applyAlignment="1" applyProtection="1">
      <alignment horizontal="left" vertical="top"/>
      <protection/>
    </xf>
    <xf numFmtId="170" fontId="78" fillId="33" borderId="52" xfId="0" applyNumberFormat="1" applyFont="1" applyFill="1" applyBorder="1" applyAlignment="1" applyProtection="1">
      <alignment horizontal="left" vertical="top"/>
      <protection/>
    </xf>
    <xf numFmtId="0" fontId="78" fillId="33" borderId="52" xfId="0" applyFont="1" applyFill="1" applyBorder="1" applyAlignment="1" applyProtection="1">
      <alignment horizontal="left" vertical="top"/>
      <protection locked="0"/>
    </xf>
    <xf numFmtId="173" fontId="78" fillId="33" borderId="52" xfId="44" applyNumberFormat="1" applyFont="1" applyFill="1" applyBorder="1" applyAlignment="1" applyProtection="1">
      <alignment horizontal="left" vertical="top"/>
      <protection/>
    </xf>
    <xf numFmtId="173" fontId="78" fillId="33" borderId="52" xfId="0" applyNumberFormat="1" applyFont="1" applyFill="1" applyBorder="1" applyAlignment="1" applyProtection="1">
      <alignment horizontal="left" vertical="top"/>
      <protection locked="0"/>
    </xf>
    <xf numFmtId="173" fontId="93" fillId="35" borderId="52" xfId="44" applyNumberFormat="1" applyFont="1" applyFill="1" applyBorder="1" applyAlignment="1" applyProtection="1">
      <alignment horizontal="left" vertical="top"/>
      <protection locked="0"/>
    </xf>
    <xf numFmtId="0" fontId="78" fillId="33" borderId="52" xfId="0" applyFont="1" applyFill="1" applyBorder="1" applyAlignment="1" applyProtection="1">
      <alignment horizontal="left" vertical="top"/>
      <protection/>
    </xf>
    <xf numFmtId="2" fontId="78" fillId="6" borderId="52" xfId="0" applyNumberFormat="1" applyFont="1" applyFill="1" applyBorder="1" applyAlignment="1" applyProtection="1">
      <alignment horizontal="center"/>
      <protection/>
    </xf>
    <xf numFmtId="173" fontId="90" fillId="33" borderId="10" xfId="44" applyNumberFormat="1" applyFont="1" applyFill="1" applyBorder="1" applyAlignment="1" applyProtection="1">
      <alignment horizontal="left" vertical="top"/>
      <protection/>
    </xf>
    <xf numFmtId="173" fontId="93" fillId="33" borderId="25" xfId="44" applyNumberFormat="1" applyFont="1" applyFill="1" applyBorder="1" applyAlignment="1" applyProtection="1">
      <alignment horizontal="left"/>
      <protection locked="0"/>
    </xf>
    <xf numFmtId="173" fontId="93" fillId="33" borderId="18" xfId="44" applyNumberFormat="1" applyFont="1" applyFill="1" applyBorder="1" applyAlignment="1" applyProtection="1">
      <alignment horizontal="left"/>
      <protection locked="0"/>
    </xf>
    <xf numFmtId="173" fontId="93" fillId="33" borderId="18" xfId="44" applyNumberFormat="1" applyFont="1" applyFill="1" applyBorder="1" applyAlignment="1" applyProtection="1">
      <alignment horizontal="left" vertical="top"/>
      <protection locked="0"/>
    </xf>
    <xf numFmtId="173" fontId="93" fillId="33" borderId="21" xfId="44" applyNumberFormat="1" applyFont="1" applyFill="1" applyBorder="1" applyAlignment="1" applyProtection="1">
      <alignment horizontal="left" vertical="top"/>
      <protection locked="0"/>
    </xf>
    <xf numFmtId="0" fontId="78" fillId="33" borderId="36" xfId="0" applyFont="1" applyFill="1" applyBorder="1" applyAlignment="1" applyProtection="1">
      <alignment horizontal="left" wrapText="1"/>
      <protection locked="0"/>
    </xf>
    <xf numFmtId="0" fontId="78" fillId="33" borderId="51" xfId="0" applyFont="1" applyFill="1" applyBorder="1" applyAlignment="1" applyProtection="1">
      <alignment horizontal="left" wrapText="1"/>
      <protection locked="0"/>
    </xf>
    <xf numFmtId="0" fontId="78" fillId="33" borderId="42" xfId="0" applyFont="1" applyFill="1" applyBorder="1" applyAlignment="1" applyProtection="1">
      <alignment horizontal="left" wrapText="1"/>
      <protection locked="0"/>
    </xf>
    <xf numFmtId="173" fontId="93" fillId="35" borderId="25" xfId="44" applyNumberFormat="1" applyFont="1" applyFill="1" applyBorder="1" applyAlignment="1" applyProtection="1">
      <alignment horizontal="left"/>
      <protection locked="0"/>
    </xf>
    <xf numFmtId="173" fontId="93" fillId="35" borderId="18" xfId="44" applyNumberFormat="1" applyFont="1" applyFill="1" applyBorder="1" applyAlignment="1" applyProtection="1">
      <alignment horizontal="left"/>
      <protection locked="0"/>
    </xf>
    <xf numFmtId="173" fontId="93" fillId="35" borderId="21" xfId="44" applyNumberFormat="1" applyFont="1" applyFill="1" applyBorder="1" applyAlignment="1" applyProtection="1">
      <alignment horizontal="left"/>
      <protection locked="0"/>
    </xf>
    <xf numFmtId="0" fontId="93" fillId="33" borderId="52" xfId="0" applyFont="1" applyFill="1" applyBorder="1" applyAlignment="1" applyProtection="1">
      <alignment horizontal="left" vertical="center"/>
      <protection locked="0"/>
    </xf>
    <xf numFmtId="0" fontId="78" fillId="33" borderId="53" xfId="0" applyFont="1" applyFill="1" applyBorder="1" applyAlignment="1" applyProtection="1">
      <alignment horizontal="center"/>
      <protection/>
    </xf>
    <xf numFmtId="0" fontId="78" fillId="33" borderId="54" xfId="0" applyFont="1" applyFill="1" applyBorder="1" applyAlignment="1" applyProtection="1">
      <alignment horizontal="center"/>
      <protection/>
    </xf>
    <xf numFmtId="0" fontId="78" fillId="33" borderId="55" xfId="0" applyFont="1" applyFill="1" applyBorder="1" applyAlignment="1" applyProtection="1">
      <alignment horizontal="center"/>
      <protection/>
    </xf>
    <xf numFmtId="14" fontId="12" fillId="33" borderId="55" xfId="0" applyNumberFormat="1" applyFont="1" applyFill="1" applyBorder="1" applyAlignment="1" applyProtection="1">
      <alignment horizontal="left"/>
      <protection locked="0"/>
    </xf>
    <xf numFmtId="14" fontId="12" fillId="33" borderId="53" xfId="0" applyNumberFormat="1" applyFont="1" applyFill="1" applyBorder="1" applyAlignment="1" applyProtection="1">
      <alignment horizontal="left"/>
      <protection locked="0"/>
    </xf>
    <xf numFmtId="14" fontId="12" fillId="33" borderId="54" xfId="0" applyNumberFormat="1" applyFont="1" applyFill="1" applyBorder="1" applyAlignment="1" applyProtection="1">
      <alignment horizontal="left"/>
      <protection locked="0"/>
    </xf>
    <xf numFmtId="200" fontId="90" fillId="6" borderId="56" xfId="0" applyNumberFormat="1" applyFont="1" applyFill="1" applyBorder="1" applyAlignment="1" applyProtection="1">
      <alignment horizontal="right"/>
      <protection/>
    </xf>
    <xf numFmtId="199" fontId="5" fillId="6" borderId="21" xfId="0" applyNumberFormat="1" applyFont="1" applyFill="1" applyBorder="1" applyAlignment="1" applyProtection="1">
      <alignment horizontal="right"/>
      <protection/>
    </xf>
    <xf numFmtId="199" fontId="5" fillId="6" borderId="25" xfId="0" applyNumberFormat="1" applyFont="1" applyFill="1" applyBorder="1" applyAlignment="1" applyProtection="1">
      <alignment horizontal="right"/>
      <protection/>
    </xf>
    <xf numFmtId="200" fontId="5" fillId="6" borderId="15" xfId="0" applyNumberFormat="1" applyFont="1" applyFill="1" applyBorder="1" applyAlignment="1" applyProtection="1">
      <alignment horizontal="right"/>
      <protection/>
    </xf>
    <xf numFmtId="200" fontId="5" fillId="6" borderId="57" xfId="0" applyNumberFormat="1" applyFont="1" applyFill="1" applyBorder="1" applyAlignment="1" applyProtection="1">
      <alignment horizontal="right"/>
      <protection/>
    </xf>
    <xf numFmtId="199" fontId="78" fillId="35" borderId="25" xfId="44" applyNumberFormat="1" applyFont="1" applyFill="1" applyBorder="1" applyAlignment="1" applyProtection="1">
      <alignment horizontal="center"/>
      <protection locked="0"/>
    </xf>
    <xf numFmtId="199" fontId="78" fillId="35" borderId="18" xfId="44" applyNumberFormat="1" applyFont="1" applyFill="1" applyBorder="1" applyAlignment="1" applyProtection="1">
      <alignment horizontal="center"/>
      <protection locked="0"/>
    </xf>
    <xf numFmtId="199" fontId="78" fillId="35" borderId="58" xfId="44" applyNumberFormat="1" applyFont="1" applyFill="1" applyBorder="1" applyAlignment="1" applyProtection="1">
      <alignment horizontal="center"/>
      <protection locked="0"/>
    </xf>
    <xf numFmtId="199" fontId="78" fillId="35" borderId="59" xfId="44" applyNumberFormat="1" applyFont="1" applyFill="1" applyBorder="1" applyAlignment="1" applyProtection="1">
      <alignment horizontal="center"/>
      <protection locked="0"/>
    </xf>
    <xf numFmtId="181" fontId="78" fillId="33" borderId="52" xfId="0" applyNumberFormat="1" applyFont="1" applyFill="1" applyBorder="1" applyAlignment="1" applyProtection="1">
      <alignment horizontal="center"/>
      <protection/>
    </xf>
    <xf numFmtId="200" fontId="90" fillId="6" borderId="60" xfId="0" applyNumberFormat="1" applyFont="1" applyFill="1" applyBorder="1" applyAlignment="1" applyProtection="1">
      <alignment horizontal="right"/>
      <protection/>
    </xf>
    <xf numFmtId="199" fontId="5" fillId="6" borderId="25" xfId="0" applyNumberFormat="1" applyFont="1" applyFill="1" applyBorder="1" applyAlignment="1" applyProtection="1">
      <alignment horizontal="center"/>
      <protection/>
    </xf>
    <xf numFmtId="199" fontId="5" fillId="6" borderId="18" xfId="0" applyNumberFormat="1" applyFont="1" applyFill="1" applyBorder="1" applyAlignment="1" applyProtection="1">
      <alignment horizontal="center"/>
      <protection/>
    </xf>
    <xf numFmtId="199" fontId="5" fillId="6" borderId="61" xfId="0" applyNumberFormat="1" applyFont="1" applyFill="1" applyBorder="1" applyAlignment="1" applyProtection="1">
      <alignment horizontal="center"/>
      <protection/>
    </xf>
    <xf numFmtId="199" fontId="5" fillId="6" borderId="15" xfId="0" applyNumberFormat="1" applyFont="1" applyFill="1" applyBorder="1" applyAlignment="1" applyProtection="1">
      <alignment horizontal="center"/>
      <protection/>
    </xf>
    <xf numFmtId="199" fontId="5" fillId="6" borderId="52" xfId="0" applyNumberFormat="1" applyFont="1" applyFill="1" applyBorder="1" applyAlignment="1" applyProtection="1">
      <alignment horizontal="right"/>
      <protection/>
    </xf>
    <xf numFmtId="181" fontId="78" fillId="35" borderId="25" xfId="44" applyNumberFormat="1" applyFont="1" applyFill="1" applyBorder="1" applyAlignment="1" applyProtection="1">
      <alignment horizontal="left"/>
      <protection locked="0"/>
    </xf>
    <xf numFmtId="181" fontId="78" fillId="35" borderId="18" xfId="44" applyNumberFormat="1" applyFont="1" applyFill="1" applyBorder="1" applyAlignment="1" applyProtection="1">
      <alignment horizontal="left"/>
      <protection locked="0"/>
    </xf>
    <xf numFmtId="181" fontId="78" fillId="35" borderId="21" xfId="44" applyNumberFormat="1" applyFont="1" applyFill="1" applyBorder="1" applyAlignment="1" applyProtection="1">
      <alignment horizontal="left"/>
      <protection locked="0"/>
    </xf>
    <xf numFmtId="181" fontId="78" fillId="35" borderId="52" xfId="44" applyNumberFormat="1" applyFont="1" applyFill="1" applyBorder="1" applyAlignment="1" applyProtection="1">
      <alignment horizontal="left"/>
      <protection locked="0"/>
    </xf>
    <xf numFmtId="199" fontId="78" fillId="35" borderId="58" xfId="44" applyNumberFormat="1" applyFont="1" applyFill="1" applyBorder="1" applyAlignment="1" applyProtection="1">
      <alignment horizontal="right"/>
      <protection locked="0"/>
    </xf>
    <xf numFmtId="199" fontId="78" fillId="35" borderId="59" xfId="44" applyNumberFormat="1" applyFont="1" applyFill="1" applyBorder="1" applyAlignment="1" applyProtection="1">
      <alignment horizontal="right"/>
      <protection locked="0"/>
    </xf>
    <xf numFmtId="199" fontId="78" fillId="35" borderId="25" xfId="44" applyNumberFormat="1" applyFont="1" applyFill="1" applyBorder="1" applyAlignment="1" applyProtection="1">
      <alignment horizontal="right"/>
      <protection locked="0"/>
    </xf>
    <xf numFmtId="199" fontId="78" fillId="35" borderId="18" xfId="44" applyNumberFormat="1" applyFont="1" applyFill="1" applyBorder="1" applyAlignment="1" applyProtection="1">
      <alignment horizontal="right"/>
      <protection locked="0"/>
    </xf>
    <xf numFmtId="199" fontId="5" fillId="6" borderId="21" xfId="0" applyNumberFormat="1" applyFont="1" applyFill="1" applyBorder="1" applyAlignment="1" applyProtection="1">
      <alignment horizontal="center"/>
      <protection/>
    </xf>
    <xf numFmtId="200" fontId="90" fillId="6" borderId="62" xfId="0" applyNumberFormat="1" applyFont="1" applyFill="1" applyBorder="1" applyAlignment="1" applyProtection="1">
      <alignment horizontal="right"/>
      <protection/>
    </xf>
    <xf numFmtId="181" fontId="78" fillId="33" borderId="63" xfId="44" applyNumberFormat="1" applyFont="1" applyFill="1" applyBorder="1" applyAlignment="1" applyProtection="1">
      <alignment horizontal="left" wrapText="1"/>
      <protection locked="0"/>
    </xf>
    <xf numFmtId="181" fontId="78" fillId="33" borderId="0" xfId="44" applyNumberFormat="1" applyFont="1" applyFill="1" applyBorder="1" applyAlignment="1" applyProtection="1">
      <alignment horizontal="left" wrapText="1"/>
      <protection locked="0"/>
    </xf>
    <xf numFmtId="200" fontId="5" fillId="6" borderId="61" xfId="0" applyNumberFormat="1" applyFont="1" applyFill="1" applyBorder="1" applyAlignment="1" applyProtection="1">
      <alignment horizontal="right"/>
      <protection/>
    </xf>
    <xf numFmtId="199" fontId="5" fillId="6" borderId="57" xfId="0" applyNumberFormat="1" applyFont="1" applyFill="1" applyBorder="1" applyAlignment="1" applyProtection="1">
      <alignment horizontal="center"/>
      <protection/>
    </xf>
    <xf numFmtId="175" fontId="78" fillId="33" borderId="64" xfId="0" applyNumberFormat="1" applyFont="1" applyFill="1" applyBorder="1" applyAlignment="1" applyProtection="1">
      <alignment horizontal="left"/>
      <protection locked="0"/>
    </xf>
    <xf numFmtId="181" fontId="78" fillId="35" borderId="25" xfId="44" applyNumberFormat="1" applyFont="1" applyFill="1" applyBorder="1" applyAlignment="1" applyProtection="1">
      <alignment horizontal="center"/>
      <protection locked="0"/>
    </xf>
    <xf numFmtId="181" fontId="78" fillId="35" borderId="18" xfId="44" applyNumberFormat="1" applyFont="1" applyFill="1" applyBorder="1" applyAlignment="1" applyProtection="1">
      <alignment horizontal="center"/>
      <protection locked="0"/>
    </xf>
    <xf numFmtId="181" fontId="78" fillId="35" borderId="21" xfId="44" applyNumberFormat="1" applyFont="1" applyFill="1" applyBorder="1" applyAlignment="1" applyProtection="1">
      <alignment horizontal="center"/>
      <protection locked="0"/>
    </xf>
    <xf numFmtId="0" fontId="5" fillId="35" borderId="0" xfId="0" applyFont="1" applyFill="1" applyAlignment="1" applyProtection="1">
      <alignment horizontal="left" vertical="top"/>
      <protection locked="0"/>
    </xf>
    <xf numFmtId="40" fontId="78" fillId="33" borderId="65" xfId="0" applyNumberFormat="1" applyFont="1" applyFill="1" applyBorder="1" applyAlignment="1" applyProtection="1">
      <alignment horizontal="center"/>
      <protection locked="0"/>
    </xf>
    <xf numFmtId="40" fontId="78" fillId="33" borderId="35" xfId="0" applyNumberFormat="1" applyFont="1" applyFill="1" applyBorder="1" applyAlignment="1" applyProtection="1">
      <alignment horizontal="center"/>
      <protection locked="0"/>
    </xf>
    <xf numFmtId="40" fontId="78" fillId="33" borderId="66" xfId="0" applyNumberFormat="1" applyFont="1" applyFill="1" applyBorder="1" applyAlignment="1" applyProtection="1">
      <alignment horizontal="center"/>
      <protection locked="0"/>
    </xf>
    <xf numFmtId="40" fontId="78" fillId="33" borderId="49" xfId="0" applyNumberFormat="1" applyFont="1" applyFill="1" applyBorder="1" applyAlignment="1" applyProtection="1">
      <alignment horizontal="center"/>
      <protection locked="0"/>
    </xf>
    <xf numFmtId="40" fontId="78" fillId="33" borderId="67" xfId="0" applyNumberFormat="1" applyFont="1" applyFill="1" applyBorder="1" applyAlignment="1" applyProtection="1">
      <alignment horizontal="center"/>
      <protection locked="0"/>
    </xf>
    <xf numFmtId="173" fontId="83" fillId="33" borderId="10" xfId="44" applyNumberFormat="1" applyFont="1" applyFill="1" applyBorder="1" applyAlignment="1" applyProtection="1">
      <alignment horizontal="left" vertical="center"/>
      <protection/>
    </xf>
    <xf numFmtId="173" fontId="78" fillId="33" borderId="52" xfId="44" applyNumberFormat="1" applyFont="1" applyFill="1" applyBorder="1" applyAlignment="1" applyProtection="1">
      <alignment horizontal="left" vertical="center"/>
      <protection/>
    </xf>
    <xf numFmtId="40" fontId="78" fillId="33" borderId="37" xfId="0" applyNumberFormat="1" applyFont="1" applyFill="1" applyBorder="1" applyAlignment="1" applyProtection="1">
      <alignment horizontal="center"/>
      <protection locked="0"/>
    </xf>
    <xf numFmtId="199" fontId="78" fillId="33" borderId="65" xfId="0" applyNumberFormat="1" applyFont="1" applyFill="1" applyBorder="1" applyAlignment="1" applyProtection="1">
      <alignment horizontal="center"/>
      <protection locked="0"/>
    </xf>
    <xf numFmtId="199" fontId="78" fillId="33" borderId="35" xfId="0" applyNumberFormat="1" applyFont="1" applyFill="1" applyBorder="1" applyAlignment="1" applyProtection="1">
      <alignment horizontal="center"/>
      <protection locked="0"/>
    </xf>
    <xf numFmtId="199" fontId="5" fillId="6" borderId="18" xfId="0" applyNumberFormat="1" applyFont="1" applyFill="1" applyBorder="1" applyAlignment="1" applyProtection="1">
      <alignment horizontal="right"/>
      <protection/>
    </xf>
    <xf numFmtId="199" fontId="78" fillId="33" borderId="66" xfId="0" applyNumberFormat="1" applyFont="1" applyFill="1" applyBorder="1" applyAlignment="1" applyProtection="1">
      <alignment horizontal="center"/>
      <protection locked="0"/>
    </xf>
    <xf numFmtId="199" fontId="78" fillId="33" borderId="49" xfId="0" applyNumberFormat="1" applyFont="1" applyFill="1" applyBorder="1" applyAlignment="1" applyProtection="1">
      <alignment horizontal="center"/>
      <protection locked="0"/>
    </xf>
    <xf numFmtId="199" fontId="78" fillId="33" borderId="67" xfId="0" applyNumberFormat="1" applyFont="1" applyFill="1" applyBorder="1" applyAlignment="1" applyProtection="1">
      <alignment horizontal="center"/>
      <protection locked="0"/>
    </xf>
    <xf numFmtId="199" fontId="5" fillId="6" borderId="61" xfId="0" applyNumberFormat="1" applyFont="1" applyFill="1" applyBorder="1" applyAlignment="1" applyProtection="1">
      <alignment horizontal="right"/>
      <protection/>
    </xf>
    <xf numFmtId="199" fontId="5" fillId="6" borderId="15" xfId="0" applyNumberFormat="1" applyFont="1" applyFill="1" applyBorder="1" applyAlignment="1" applyProtection="1">
      <alignment horizontal="right"/>
      <protection/>
    </xf>
    <xf numFmtId="199" fontId="5" fillId="6" borderId="57" xfId="0" applyNumberFormat="1" applyFont="1" applyFill="1" applyBorder="1" applyAlignment="1" applyProtection="1">
      <alignment horizontal="right"/>
      <protection/>
    </xf>
    <xf numFmtId="199" fontId="78" fillId="33" borderId="37" xfId="0" applyNumberFormat="1" applyFont="1" applyFill="1" applyBorder="1" applyAlignment="1" applyProtection="1">
      <alignment horizontal="center"/>
      <protection locked="0"/>
    </xf>
    <xf numFmtId="199" fontId="90" fillId="6" borderId="60" xfId="0" applyNumberFormat="1" applyFont="1" applyFill="1" applyBorder="1" applyAlignment="1" applyProtection="1">
      <alignment horizontal="right"/>
      <protection/>
    </xf>
    <xf numFmtId="199" fontId="90" fillId="6" borderId="56" xfId="0" applyNumberFormat="1" applyFont="1" applyFill="1" applyBorder="1" applyAlignment="1" applyProtection="1">
      <alignment horizontal="right"/>
      <protection/>
    </xf>
    <xf numFmtId="199" fontId="90" fillId="6" borderId="62" xfId="0" applyNumberFormat="1" applyFont="1" applyFill="1" applyBorder="1" applyAlignment="1" applyProtection="1">
      <alignment horizontal="right"/>
      <protection/>
    </xf>
    <xf numFmtId="0" fontId="93" fillId="33" borderId="52" xfId="0" applyFont="1" applyFill="1" applyBorder="1" applyAlignment="1" applyProtection="1">
      <alignment horizontal="left" vertical="top"/>
      <protection locked="0"/>
    </xf>
    <xf numFmtId="199" fontId="12" fillId="33" borderId="55" xfId="0" applyNumberFormat="1" applyFont="1" applyFill="1" applyBorder="1" applyAlignment="1" applyProtection="1">
      <alignment horizontal="left" wrapText="1"/>
      <protection locked="0"/>
    </xf>
    <xf numFmtId="199" fontId="12" fillId="33" borderId="53" xfId="0" applyNumberFormat="1" applyFont="1" applyFill="1" applyBorder="1" applyAlignment="1" applyProtection="1">
      <alignment horizontal="left" wrapText="1"/>
      <protection locked="0"/>
    </xf>
    <xf numFmtId="199" fontId="12" fillId="33" borderId="54" xfId="0" applyNumberFormat="1" applyFont="1" applyFill="1" applyBorder="1" applyAlignment="1" applyProtection="1">
      <alignment horizontal="left" wrapText="1"/>
      <protection locked="0"/>
    </xf>
    <xf numFmtId="199" fontId="78" fillId="33" borderId="37" xfId="0" applyNumberFormat="1" applyFont="1" applyFill="1" applyBorder="1" applyAlignment="1" applyProtection="1">
      <alignment horizontal="center" wrapText="1"/>
      <protection locked="0"/>
    </xf>
    <xf numFmtId="199" fontId="78" fillId="33" borderId="49" xfId="0" applyNumberFormat="1" applyFont="1" applyFill="1" applyBorder="1" applyAlignment="1" applyProtection="1">
      <alignment horizontal="center" wrapText="1"/>
      <protection locked="0"/>
    </xf>
    <xf numFmtId="199" fontId="78" fillId="33" borderId="67" xfId="0" applyNumberFormat="1" applyFont="1" applyFill="1" applyBorder="1" applyAlignment="1" applyProtection="1">
      <alignment horizontal="center" wrapText="1"/>
      <protection locked="0"/>
    </xf>
    <xf numFmtId="181" fontId="78" fillId="35" borderId="25" xfId="44" applyNumberFormat="1" applyFont="1" applyFill="1" applyBorder="1" applyAlignment="1" applyProtection="1">
      <alignment horizontal="center" wrapText="1"/>
      <protection locked="0"/>
    </xf>
    <xf numFmtId="181" fontId="78" fillId="35" borderId="18" xfId="44" applyNumberFormat="1" applyFont="1" applyFill="1" applyBorder="1" applyAlignment="1" applyProtection="1">
      <alignment horizontal="center" wrapText="1"/>
      <protection locked="0"/>
    </xf>
    <xf numFmtId="181" fontId="78" fillId="35" borderId="58" xfId="44" applyNumberFormat="1" applyFont="1" applyFill="1" applyBorder="1" applyAlignment="1" applyProtection="1">
      <alignment horizontal="center" wrapText="1"/>
      <protection locked="0"/>
    </xf>
    <xf numFmtId="181" fontId="78" fillId="35" borderId="59" xfId="44" applyNumberFormat="1" applyFont="1" applyFill="1" applyBorder="1" applyAlignment="1" applyProtection="1">
      <alignment horizontal="center" wrapText="1"/>
      <protection locked="0"/>
    </xf>
    <xf numFmtId="199" fontId="5" fillId="6" borderId="52" xfId="0" applyNumberFormat="1" applyFont="1" applyFill="1" applyBorder="1" applyAlignment="1" applyProtection="1">
      <alignment horizontal="right" wrapText="1"/>
      <protection/>
    </xf>
    <xf numFmtId="199" fontId="5" fillId="6" borderId="25" xfId="0" applyNumberFormat="1" applyFont="1" applyFill="1" applyBorder="1" applyAlignment="1" applyProtection="1">
      <alignment horizontal="right" wrapText="1"/>
      <protection/>
    </xf>
    <xf numFmtId="199" fontId="5" fillId="6" borderId="21" xfId="0" applyNumberFormat="1" applyFont="1" applyFill="1" applyBorder="1" applyAlignment="1" applyProtection="1">
      <alignment horizontal="right" wrapText="1"/>
      <protection/>
    </xf>
    <xf numFmtId="199" fontId="78" fillId="33" borderId="66" xfId="0" applyNumberFormat="1" applyFont="1" applyFill="1" applyBorder="1" applyAlignment="1" applyProtection="1">
      <alignment horizontal="center" wrapText="1"/>
      <protection locked="0"/>
    </xf>
    <xf numFmtId="199" fontId="5" fillId="6" borderId="61" xfId="0" applyNumberFormat="1" applyFont="1" applyFill="1" applyBorder="1" applyAlignment="1" applyProtection="1">
      <alignment horizontal="right" wrapText="1"/>
      <protection/>
    </xf>
    <xf numFmtId="199" fontId="5" fillId="6" borderId="15" xfId="0" applyNumberFormat="1" applyFont="1" applyFill="1" applyBorder="1" applyAlignment="1" applyProtection="1">
      <alignment horizontal="right" wrapText="1"/>
      <protection/>
    </xf>
    <xf numFmtId="199" fontId="5" fillId="6" borderId="57" xfId="0" applyNumberFormat="1" applyFont="1" applyFill="1" applyBorder="1" applyAlignment="1" applyProtection="1">
      <alignment horizontal="right" wrapText="1"/>
      <protection/>
    </xf>
    <xf numFmtId="175" fontId="78" fillId="33" borderId="36" xfId="0" applyNumberFormat="1" applyFont="1" applyFill="1" applyBorder="1" applyAlignment="1" applyProtection="1">
      <alignment horizontal="left"/>
      <protection locked="0"/>
    </xf>
    <xf numFmtId="175" fontId="78" fillId="33" borderId="51" xfId="0" applyNumberFormat="1" applyFont="1" applyFill="1" applyBorder="1" applyAlignment="1" applyProtection="1">
      <alignment horizontal="left"/>
      <protection locked="0"/>
    </xf>
    <xf numFmtId="175" fontId="78" fillId="33" borderId="42" xfId="0" applyNumberFormat="1" applyFont="1" applyFill="1" applyBorder="1" applyAlignment="1" applyProtection="1">
      <alignment horizontal="left"/>
      <protection locked="0"/>
    </xf>
    <xf numFmtId="181" fontId="78" fillId="35" borderId="58" xfId="44" applyNumberFormat="1" applyFont="1" applyFill="1" applyBorder="1" applyAlignment="1" applyProtection="1">
      <alignment horizontal="center"/>
      <protection locked="0"/>
    </xf>
    <xf numFmtId="181" fontId="78" fillId="35" borderId="59" xfId="44" applyNumberFormat="1" applyFont="1" applyFill="1" applyBorder="1" applyAlignment="1" applyProtection="1">
      <alignment horizontal="center"/>
      <protection locked="0"/>
    </xf>
    <xf numFmtId="0" fontId="78" fillId="33" borderId="36" xfId="0" applyFont="1" applyFill="1" applyBorder="1" applyAlignment="1" applyProtection="1">
      <alignment horizontal="left"/>
      <protection locked="0"/>
    </xf>
    <xf numFmtId="0" fontId="78" fillId="33" borderId="51" xfId="0" applyFont="1" applyFill="1" applyBorder="1" applyAlignment="1" applyProtection="1">
      <alignment horizontal="left"/>
      <protection locked="0"/>
    </xf>
    <xf numFmtId="0" fontId="78" fillId="33" borderId="42" xfId="0" applyFont="1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45" xfId="0" applyFill="1" applyBorder="1" applyAlignment="1" applyProtection="1">
      <alignment horizontal="center"/>
      <protection locked="0"/>
    </xf>
    <xf numFmtId="0" fontId="0" fillId="35" borderId="44" xfId="0" applyFill="1" applyBorder="1" applyAlignment="1" applyProtection="1">
      <alignment horizontal="center"/>
      <protection locked="0"/>
    </xf>
    <xf numFmtId="0" fontId="0" fillId="35" borderId="47" xfId="0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left"/>
      <protection/>
    </xf>
    <xf numFmtId="190" fontId="7" fillId="6" borderId="0" xfId="0" applyNumberFormat="1" applyFont="1" applyFill="1" applyAlignment="1" applyProtection="1">
      <alignment horizontal="left"/>
      <protection/>
    </xf>
    <xf numFmtId="0" fontId="6" fillId="35" borderId="44" xfId="0" applyFont="1" applyFill="1" applyBorder="1" applyAlignment="1" applyProtection="1">
      <alignment horizontal="left"/>
      <protection locked="0"/>
    </xf>
    <xf numFmtId="0" fontId="77" fillId="35" borderId="0" xfId="0" applyFont="1" applyFill="1" applyBorder="1" applyAlignment="1" applyProtection="1">
      <alignment horizontal="left"/>
      <protection locked="0"/>
    </xf>
    <xf numFmtId="0" fontId="77" fillId="35" borderId="45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7" fillId="35" borderId="46" xfId="0" applyFont="1" applyFill="1" applyBorder="1" applyAlignment="1" applyProtection="1">
      <alignment horizontal="left"/>
      <protection locked="0"/>
    </xf>
    <xf numFmtId="0" fontId="77" fillId="35" borderId="23" xfId="0" applyFont="1" applyFill="1" applyBorder="1" applyAlignment="1" applyProtection="1">
      <alignment horizontal="left"/>
      <protection locked="0"/>
    </xf>
    <xf numFmtId="0" fontId="79" fillId="0" borderId="15" xfId="0" applyFont="1" applyBorder="1" applyAlignment="1">
      <alignment/>
    </xf>
    <xf numFmtId="0" fontId="79" fillId="0" borderId="16" xfId="0" applyFont="1" applyBorder="1" applyAlignment="1">
      <alignment/>
    </xf>
    <xf numFmtId="0" fontId="79" fillId="33" borderId="13" xfId="0" applyFont="1" applyFill="1" applyBorder="1" applyAlignment="1">
      <alignment vertical="center" wrapText="1"/>
    </xf>
    <xf numFmtId="0" fontId="79" fillId="33" borderId="11" xfId="0" applyFont="1" applyFill="1" applyBorder="1" applyAlignment="1">
      <alignment vertical="center" wrapText="1"/>
    </xf>
    <xf numFmtId="0" fontId="79" fillId="33" borderId="18" xfId="0" applyFont="1" applyFill="1" applyBorder="1" applyAlignment="1">
      <alignment vertical="center" wrapText="1"/>
    </xf>
    <xf numFmtId="0" fontId="79" fillId="33" borderId="19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 applyProtection="1">
      <alignment/>
      <protection locked="0"/>
    </xf>
    <xf numFmtId="0" fontId="80" fillId="34" borderId="2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42" sqref="A42"/>
    </sheetView>
  </sheetViews>
  <sheetFormatPr defaultColWidth="8.875" defaultRowHeight="15.75"/>
  <cols>
    <col min="1" max="1" width="10.875" style="10" customWidth="1"/>
    <col min="2" max="16384" width="8.875" style="10" customWidth="1"/>
  </cols>
  <sheetData>
    <row r="1" spans="1:8" ht="18">
      <c r="A1" s="270" t="s">
        <v>132</v>
      </c>
      <c r="B1" s="270"/>
      <c r="C1" s="270"/>
      <c r="D1" s="270"/>
      <c r="E1" s="270"/>
      <c r="F1" s="270"/>
      <c r="G1" s="270"/>
      <c r="H1" s="270"/>
    </row>
    <row r="2" spans="1:8" ht="18">
      <c r="A2" s="270" t="s">
        <v>139</v>
      </c>
      <c r="B2" s="270"/>
      <c r="C2" s="270"/>
      <c r="D2" s="270"/>
      <c r="E2" s="270"/>
      <c r="F2" s="270"/>
      <c r="G2" s="270"/>
      <c r="H2" s="270"/>
    </row>
    <row r="4" spans="1:9" ht="15" customHeight="1">
      <c r="A4" s="282" t="s">
        <v>141</v>
      </c>
      <c r="B4" s="282"/>
      <c r="C4" s="282"/>
      <c r="D4" s="282"/>
      <c r="E4" s="282"/>
      <c r="F4" s="282"/>
      <c r="G4" s="282"/>
      <c r="H4" s="282"/>
      <c r="I4" s="12"/>
    </row>
    <row r="5" ht="16.5" thickBot="1"/>
    <row r="6" spans="1:8" ht="16.5" thickBot="1">
      <c r="A6" s="274" t="s">
        <v>0</v>
      </c>
      <c r="B6" s="275"/>
      <c r="C6" s="288"/>
      <c r="D6" s="289"/>
      <c r="E6" s="289"/>
      <c r="F6" s="289"/>
      <c r="G6" s="289"/>
      <c r="H6" s="290"/>
    </row>
    <row r="7" spans="1:8" ht="16.5" thickBot="1">
      <c r="A7" s="274" t="s">
        <v>1</v>
      </c>
      <c r="B7" s="275"/>
      <c r="C7" s="285"/>
      <c r="D7" s="286"/>
      <c r="E7" s="286"/>
      <c r="F7" s="286"/>
      <c r="G7" s="286"/>
      <c r="H7" s="287"/>
    </row>
    <row r="8" spans="1:8" ht="16.5" thickBot="1">
      <c r="A8" s="274" t="s">
        <v>2</v>
      </c>
      <c r="B8" s="275"/>
      <c r="C8" s="285"/>
      <c r="D8" s="286"/>
      <c r="E8" s="286"/>
      <c r="F8" s="286"/>
      <c r="G8" s="286"/>
      <c r="H8" s="287"/>
    </row>
    <row r="9" spans="1:8" ht="16.5" thickBot="1">
      <c r="A9" s="274" t="s">
        <v>3</v>
      </c>
      <c r="B9" s="275"/>
      <c r="C9" s="291"/>
      <c r="D9" s="292"/>
      <c r="E9" s="292"/>
      <c r="F9" s="292"/>
      <c r="G9" s="292"/>
      <c r="H9" s="293"/>
    </row>
    <row r="10" spans="1:8" ht="16.5" thickBot="1">
      <c r="A10" s="274" t="s">
        <v>4</v>
      </c>
      <c r="B10" s="275"/>
      <c r="C10" s="271"/>
      <c r="D10" s="272"/>
      <c r="E10" s="272"/>
      <c r="F10" s="272"/>
      <c r="G10" s="272"/>
      <c r="H10" s="273"/>
    </row>
    <row r="11" spans="1:8" ht="16.5" thickBot="1">
      <c r="A11" s="274" t="s">
        <v>5</v>
      </c>
      <c r="B11" s="275"/>
      <c r="C11" s="271"/>
      <c r="D11" s="272"/>
      <c r="E11" s="272"/>
      <c r="F11" s="272"/>
      <c r="G11" s="272"/>
      <c r="H11" s="273"/>
    </row>
    <row r="12" spans="1:6" ht="15.75">
      <c r="A12" s="13"/>
      <c r="B12" s="21"/>
      <c r="C12" s="22"/>
      <c r="D12" s="22"/>
      <c r="E12" s="22"/>
      <c r="F12" s="22"/>
    </row>
    <row r="13" spans="1:6" ht="15.75">
      <c r="A13" s="13" t="s">
        <v>142</v>
      </c>
      <c r="B13" s="21"/>
      <c r="C13" s="22"/>
      <c r="D13" s="22"/>
      <c r="E13" s="22"/>
      <c r="F13" s="22"/>
    </row>
    <row r="14" spans="1:6" ht="15.75">
      <c r="A14" s="13"/>
      <c r="B14" s="21"/>
      <c r="C14" s="23" t="s">
        <v>133</v>
      </c>
      <c r="D14" s="22"/>
      <c r="E14" s="22"/>
      <c r="F14" s="22"/>
    </row>
    <row r="15" spans="1:6" ht="15.75">
      <c r="A15" s="13"/>
      <c r="B15" s="21"/>
      <c r="C15" s="23" t="s">
        <v>134</v>
      </c>
      <c r="D15" s="22"/>
      <c r="E15" s="22"/>
      <c r="F15" s="22"/>
    </row>
    <row r="16" spans="1:6" ht="15.75">
      <c r="A16" s="13"/>
      <c r="B16" s="21"/>
      <c r="C16" s="23" t="s">
        <v>135</v>
      </c>
      <c r="D16" s="22"/>
      <c r="E16" s="22"/>
      <c r="F16" s="22"/>
    </row>
    <row r="17" spans="1:6" ht="15.75">
      <c r="A17" s="13"/>
      <c r="B17" s="21"/>
      <c r="C17" s="23" t="s">
        <v>136</v>
      </c>
      <c r="D17" s="22"/>
      <c r="E17" s="22"/>
      <c r="F17" s="22"/>
    </row>
    <row r="18" spans="1:6" ht="15.75">
      <c r="A18" s="13"/>
      <c r="B18" s="21"/>
      <c r="C18" s="22"/>
      <c r="D18" s="22"/>
      <c r="E18" s="22"/>
      <c r="F18" s="22"/>
    </row>
    <row r="20" spans="1:9" ht="15" customHeight="1" thickBot="1">
      <c r="A20" s="14" t="s">
        <v>19</v>
      </c>
      <c r="B20" s="14"/>
      <c r="C20" s="14"/>
      <c r="D20" s="14"/>
      <c r="E20" s="14"/>
      <c r="F20" s="14"/>
      <c r="G20" s="14"/>
      <c r="H20" s="14"/>
      <c r="I20" s="14"/>
    </row>
    <row r="21" spans="1:9" ht="15.75">
      <c r="A21" s="283" t="s">
        <v>24</v>
      </c>
      <c r="B21" s="284"/>
      <c r="C21" s="276"/>
      <c r="D21" s="277"/>
      <c r="E21" s="277"/>
      <c r="F21" s="277"/>
      <c r="G21" s="277"/>
      <c r="H21" s="278"/>
      <c r="I21" s="11"/>
    </row>
    <row r="22" spans="1:10" ht="16.5" thickBot="1">
      <c r="A22" s="253" t="s">
        <v>20</v>
      </c>
      <c r="B22" s="254"/>
      <c r="C22" s="279"/>
      <c r="D22" s="280"/>
      <c r="E22" s="280"/>
      <c r="F22" s="280"/>
      <c r="G22" s="280"/>
      <c r="H22" s="281"/>
      <c r="I22" s="11"/>
      <c r="J22" s="15"/>
    </row>
    <row r="23" spans="1:9" ht="15" customHeight="1">
      <c r="A23" s="16" t="s">
        <v>23</v>
      </c>
      <c r="B23" s="16"/>
      <c r="C23" s="16"/>
      <c r="D23" s="16"/>
      <c r="E23" s="16"/>
      <c r="F23" s="16"/>
      <c r="G23" s="16"/>
      <c r="H23" s="16"/>
      <c r="I23" s="16"/>
    </row>
    <row r="24" spans="1:9" ht="16.5" thickBo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5.75">
      <c r="A25" s="255" t="s">
        <v>25</v>
      </c>
      <c r="B25" s="255"/>
      <c r="C25" s="276"/>
      <c r="D25" s="277"/>
      <c r="E25" s="277"/>
      <c r="F25" s="277"/>
      <c r="G25" s="277"/>
      <c r="H25" s="278"/>
      <c r="I25" s="11"/>
    </row>
    <row r="26" spans="1:9" ht="16.5" thickBot="1">
      <c r="A26" s="253" t="s">
        <v>21</v>
      </c>
      <c r="B26" s="253"/>
      <c r="C26" s="279"/>
      <c r="D26" s="280"/>
      <c r="E26" s="280"/>
      <c r="F26" s="280"/>
      <c r="G26" s="280"/>
      <c r="H26" s="281"/>
      <c r="I26" s="11"/>
    </row>
    <row r="27" spans="1:9" ht="13.5" customHeight="1">
      <c r="A27" s="16" t="s">
        <v>140</v>
      </c>
      <c r="B27" s="16"/>
      <c r="C27" s="16"/>
      <c r="D27" s="16"/>
      <c r="E27" s="16"/>
      <c r="F27" s="16"/>
      <c r="G27" s="16"/>
      <c r="H27" s="16"/>
      <c r="I27" s="16"/>
    </row>
    <row r="28" ht="15" customHeight="1"/>
    <row r="29" spans="1:9" ht="16.5" thickBot="1">
      <c r="A29" s="14" t="s">
        <v>19</v>
      </c>
      <c r="B29" s="14"/>
      <c r="C29" s="14"/>
      <c r="D29" s="14"/>
      <c r="E29" s="14"/>
      <c r="F29" s="14"/>
      <c r="G29" s="14"/>
      <c r="H29" s="14"/>
      <c r="I29" s="14"/>
    </row>
    <row r="30" spans="1:9" ht="15" customHeight="1">
      <c r="A30" s="256" t="s">
        <v>26</v>
      </c>
      <c r="B30" s="257"/>
      <c r="C30" s="258"/>
      <c r="D30" s="259"/>
      <c r="E30" s="259"/>
      <c r="F30" s="259"/>
      <c r="G30" s="259"/>
      <c r="H30" s="260"/>
      <c r="I30" s="18"/>
    </row>
    <row r="31" spans="1:9" ht="16.5" thickBot="1">
      <c r="A31" s="256"/>
      <c r="B31" s="257"/>
      <c r="C31" s="261"/>
      <c r="D31" s="262"/>
      <c r="E31" s="262"/>
      <c r="F31" s="262"/>
      <c r="G31" s="262"/>
      <c r="H31" s="263"/>
      <c r="I31" s="18"/>
    </row>
    <row r="32" spans="1:9" ht="15" customHeight="1">
      <c r="A32" s="16" t="s">
        <v>29</v>
      </c>
      <c r="B32" s="8"/>
      <c r="C32" s="2"/>
      <c r="D32" s="2"/>
      <c r="E32" s="2"/>
      <c r="F32" s="2"/>
      <c r="G32" s="2"/>
      <c r="H32" s="2"/>
      <c r="I32" s="2"/>
    </row>
    <row r="33" spans="1:9" ht="16.5" thickBot="1">
      <c r="A33" s="7"/>
      <c r="B33" s="7"/>
      <c r="C33" s="7"/>
      <c r="D33" s="7"/>
      <c r="E33" s="7"/>
      <c r="F33" s="7"/>
      <c r="G33" s="7"/>
      <c r="H33" s="7"/>
      <c r="I33" s="7"/>
    </row>
    <row r="34" spans="1:9" ht="15" customHeight="1">
      <c r="A34" s="256" t="s">
        <v>28</v>
      </c>
      <c r="B34" s="256"/>
      <c r="C34" s="258"/>
      <c r="D34" s="259"/>
      <c r="E34" s="259"/>
      <c r="F34" s="259"/>
      <c r="G34" s="259"/>
      <c r="H34" s="260"/>
      <c r="I34" s="18"/>
    </row>
    <row r="35" spans="1:9" ht="16.5" thickBot="1">
      <c r="A35" s="256"/>
      <c r="B35" s="256"/>
      <c r="C35" s="261"/>
      <c r="D35" s="262"/>
      <c r="E35" s="262"/>
      <c r="F35" s="262"/>
      <c r="G35" s="262"/>
      <c r="H35" s="263"/>
      <c r="I35" s="18"/>
    </row>
    <row r="36" ht="15" customHeight="1">
      <c r="A36" s="16" t="s">
        <v>30</v>
      </c>
    </row>
    <row r="37" ht="16.5" thickBot="1"/>
    <row r="38" spans="1:9" ht="15.75">
      <c r="A38" s="255" t="s">
        <v>27</v>
      </c>
      <c r="B38" s="255"/>
      <c r="C38" s="264"/>
      <c r="D38" s="265"/>
      <c r="E38" s="265"/>
      <c r="F38" s="265"/>
      <c r="G38" s="265"/>
      <c r="H38" s="266"/>
      <c r="I38" s="16"/>
    </row>
    <row r="39" spans="1:13" ht="15" customHeight="1" thickBot="1">
      <c r="A39" s="255"/>
      <c r="B39" s="255"/>
      <c r="C39" s="267"/>
      <c r="D39" s="268"/>
      <c r="E39" s="268"/>
      <c r="F39" s="268"/>
      <c r="G39" s="268"/>
      <c r="H39" s="269"/>
      <c r="I39" s="18"/>
      <c r="L39" s="9"/>
      <c r="M39" s="9"/>
    </row>
    <row r="40" spans="1:13" ht="15.75">
      <c r="A40" s="16" t="s">
        <v>22</v>
      </c>
      <c r="L40" s="9"/>
      <c r="M40" s="9"/>
    </row>
    <row r="41" spans="1:9" ht="15" customHeight="1">
      <c r="A41" s="7"/>
      <c r="B41" s="7"/>
      <c r="C41" s="7"/>
      <c r="D41" s="7"/>
      <c r="E41" s="7"/>
      <c r="F41" s="7"/>
      <c r="G41" s="7"/>
      <c r="H41" s="7"/>
      <c r="I41" s="7"/>
    </row>
    <row r="42" spans="1:9" ht="15.75">
      <c r="A42" s="1" t="s">
        <v>210</v>
      </c>
      <c r="B42" s="7"/>
      <c r="C42" s="7"/>
      <c r="D42" s="7"/>
      <c r="E42" s="7"/>
      <c r="F42" s="7"/>
      <c r="G42" s="7"/>
      <c r="H42" s="7"/>
      <c r="I42" s="7"/>
    </row>
    <row r="43" spans="1:9" ht="15" customHeight="1">
      <c r="A43" s="252" t="s">
        <v>211</v>
      </c>
      <c r="B43" s="252"/>
      <c r="C43" s="252"/>
      <c r="D43" s="252"/>
      <c r="E43" s="252"/>
      <c r="F43" s="252"/>
      <c r="G43" s="7"/>
      <c r="H43" s="7"/>
      <c r="I43" s="7"/>
    </row>
    <row r="44" spans="1:6" ht="15.75">
      <c r="A44" s="252" t="s">
        <v>212</v>
      </c>
      <c r="B44" s="252"/>
      <c r="C44" s="252"/>
      <c r="D44" s="252"/>
      <c r="E44" s="252"/>
      <c r="F44" s="252"/>
    </row>
    <row r="47" spans="2:13" ht="15.75">
      <c r="B47" s="16"/>
      <c r="C47" s="16"/>
      <c r="D47" s="16"/>
      <c r="E47" s="16"/>
      <c r="F47" s="16"/>
      <c r="G47" s="16"/>
      <c r="H47" s="16"/>
      <c r="I47" s="16"/>
      <c r="L47" s="9"/>
      <c r="M47" s="9"/>
    </row>
    <row r="48" spans="1:13" ht="15.75">
      <c r="A48" s="16"/>
      <c r="B48" s="16"/>
      <c r="C48" s="16"/>
      <c r="D48" s="16"/>
      <c r="E48" s="16"/>
      <c r="F48" s="16"/>
      <c r="G48" s="16"/>
      <c r="H48" s="16"/>
      <c r="I48" s="16"/>
      <c r="L48" s="9"/>
      <c r="M48" s="9"/>
    </row>
    <row r="49" spans="1:13" ht="15.75">
      <c r="A49" s="7"/>
      <c r="B49" s="7"/>
      <c r="C49" s="7"/>
      <c r="D49" s="7"/>
      <c r="E49" s="7"/>
      <c r="F49" s="7"/>
      <c r="G49" s="7"/>
      <c r="H49" s="7"/>
      <c r="I49" s="7"/>
      <c r="L49" s="9"/>
      <c r="M49" s="9"/>
    </row>
    <row r="50" spans="1:13" ht="15" customHeight="1">
      <c r="A50" s="7"/>
      <c r="B50" s="7"/>
      <c r="C50" s="7"/>
      <c r="D50" s="7"/>
      <c r="E50" s="7"/>
      <c r="F50" s="7"/>
      <c r="G50" s="7"/>
      <c r="H50" s="7"/>
      <c r="I50" s="7"/>
      <c r="L50" s="9"/>
      <c r="M50" s="9"/>
    </row>
    <row r="51" spans="1:13" ht="15.75">
      <c r="A51" s="7"/>
      <c r="B51" s="7"/>
      <c r="C51" s="7"/>
      <c r="D51" s="7"/>
      <c r="E51" s="7"/>
      <c r="F51" s="7"/>
      <c r="G51" s="7"/>
      <c r="H51" s="7"/>
      <c r="I51" s="7"/>
      <c r="L51" s="9"/>
      <c r="M51" s="9"/>
    </row>
    <row r="52" spans="1:13" ht="15.75">
      <c r="A52" s="7"/>
      <c r="B52" s="7"/>
      <c r="C52" s="7"/>
      <c r="D52" s="7"/>
      <c r="E52" s="7"/>
      <c r="F52" s="7"/>
      <c r="G52" s="7"/>
      <c r="H52" s="7"/>
      <c r="I52" s="7"/>
      <c r="L52" s="9"/>
      <c r="M52" s="9"/>
    </row>
    <row r="55" spans="12:13" ht="15" customHeight="1">
      <c r="L55" s="9"/>
      <c r="M55" s="9"/>
    </row>
    <row r="56" spans="12:13" ht="15.75">
      <c r="L56" s="9"/>
      <c r="M56" s="9"/>
    </row>
    <row r="59" ht="15" customHeight="1"/>
    <row r="60" spans="1:9" ht="15.75">
      <c r="A60" s="17"/>
      <c r="B60" s="17"/>
      <c r="C60" s="18"/>
      <c r="D60" s="18"/>
      <c r="E60" s="18"/>
      <c r="F60" s="18"/>
      <c r="G60" s="18"/>
      <c r="H60" s="18"/>
      <c r="I60" s="18"/>
    </row>
    <row r="61" spans="2:9" ht="15.75">
      <c r="B61" s="3"/>
      <c r="C61" s="3"/>
      <c r="D61" s="3"/>
      <c r="E61" s="3"/>
      <c r="F61" s="3"/>
      <c r="G61" s="3"/>
      <c r="H61" s="3"/>
      <c r="I61" s="3"/>
    </row>
    <row r="62" spans="2:9" ht="15.75">
      <c r="B62" s="3"/>
      <c r="C62" s="3"/>
      <c r="D62" s="3"/>
      <c r="E62" s="3"/>
      <c r="F62" s="3"/>
      <c r="G62" s="3"/>
      <c r="H62" s="3"/>
      <c r="I62" s="3"/>
    </row>
  </sheetData>
  <sheetProtection selectLockedCells="1"/>
  <mergeCells count="29">
    <mergeCell ref="C21:H22"/>
    <mergeCell ref="C25:H26"/>
    <mergeCell ref="C30:H31"/>
    <mergeCell ref="A4:H4"/>
    <mergeCell ref="A21:B21"/>
    <mergeCell ref="C7:H7"/>
    <mergeCell ref="C8:H8"/>
    <mergeCell ref="C6:H6"/>
    <mergeCell ref="C10:H10"/>
    <mergeCell ref="C9:H9"/>
    <mergeCell ref="A1:H1"/>
    <mergeCell ref="A2:H2"/>
    <mergeCell ref="C11:H11"/>
    <mergeCell ref="A6:B6"/>
    <mergeCell ref="A7:B7"/>
    <mergeCell ref="A8:B8"/>
    <mergeCell ref="A9:B9"/>
    <mergeCell ref="A10:B10"/>
    <mergeCell ref="A11:B11"/>
    <mergeCell ref="A44:F44"/>
    <mergeCell ref="A22:B22"/>
    <mergeCell ref="A25:B25"/>
    <mergeCell ref="A26:B26"/>
    <mergeCell ref="A38:B39"/>
    <mergeCell ref="A43:F43"/>
    <mergeCell ref="A34:B35"/>
    <mergeCell ref="A30:B31"/>
    <mergeCell ref="C34:H35"/>
    <mergeCell ref="C38:H39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A35" sqref="A35"/>
    </sheetView>
  </sheetViews>
  <sheetFormatPr defaultColWidth="8.875" defaultRowHeight="15.75"/>
  <cols>
    <col min="1" max="1" width="34.50390625" style="30" customWidth="1"/>
    <col min="2" max="7" width="19.625" style="28" customWidth="1"/>
    <col min="8" max="16384" width="8.875" style="28" customWidth="1"/>
  </cols>
  <sheetData>
    <row r="1" spans="1:7" ht="15.75">
      <c r="A1" s="490" t="s">
        <v>145</v>
      </c>
      <c r="B1" s="491"/>
      <c r="C1" s="491"/>
      <c r="D1" s="491"/>
      <c r="E1" s="491"/>
      <c r="F1" s="491"/>
      <c r="G1" s="491"/>
    </row>
    <row r="2" spans="1:7" ht="15.75">
      <c r="A2" s="35"/>
      <c r="B2" s="34"/>
      <c r="C2" s="34"/>
      <c r="D2" s="34"/>
      <c r="E2" s="34"/>
      <c r="F2" s="34"/>
      <c r="G2" s="34"/>
    </row>
    <row r="3" spans="1:7" ht="15.75">
      <c r="A3" s="6" t="s">
        <v>0</v>
      </c>
      <c r="B3" s="485">
        <f>'Signatures Page'!$C$6</f>
        <v>0</v>
      </c>
      <c r="C3" s="485"/>
      <c r="D3" s="485"/>
      <c r="E3" s="36"/>
      <c r="F3" s="37"/>
      <c r="G3" s="37"/>
    </row>
    <row r="4" spans="1:7" ht="15.75">
      <c r="A4" s="6" t="s">
        <v>1</v>
      </c>
      <c r="B4" s="485">
        <f>'Signatures Page'!$C$7</f>
        <v>0</v>
      </c>
      <c r="C4" s="485"/>
      <c r="D4" s="485"/>
      <c r="E4" s="36"/>
      <c r="F4" s="19"/>
      <c r="G4" s="19"/>
    </row>
    <row r="5" spans="1:7" ht="15.75">
      <c r="A5" s="38" t="s">
        <v>18</v>
      </c>
      <c r="B5" s="486">
        <f>'Signatures Page'!$C$9</f>
        <v>0</v>
      </c>
      <c r="C5" s="486"/>
      <c r="D5" s="486"/>
      <c r="E5" s="33"/>
      <c r="F5" s="19"/>
      <c r="G5" s="19"/>
    </row>
    <row r="6" spans="1:7" ht="15.75">
      <c r="A6" s="39"/>
      <c r="B6" s="37"/>
      <c r="C6" s="37"/>
      <c r="D6" s="37"/>
      <c r="E6" s="37"/>
      <c r="F6" s="37"/>
      <c r="G6" s="37"/>
    </row>
    <row r="7" spans="1:7" ht="15.75">
      <c r="A7" s="52"/>
      <c r="B7" s="53"/>
      <c r="C7" s="53"/>
      <c r="D7" s="53"/>
      <c r="E7" s="53"/>
      <c r="F7" s="53"/>
      <c r="G7" s="53"/>
    </row>
    <row r="8" spans="1:7" ht="15.75">
      <c r="A8" s="52"/>
      <c r="B8" s="54" t="s">
        <v>6</v>
      </c>
      <c r="C8" s="54" t="s">
        <v>7</v>
      </c>
      <c r="D8" s="54" t="s">
        <v>8</v>
      </c>
      <c r="E8" s="54" t="s">
        <v>9</v>
      </c>
      <c r="F8" s="54" t="s">
        <v>10</v>
      </c>
      <c r="G8" s="54" t="s">
        <v>11</v>
      </c>
    </row>
    <row r="9" spans="1:7" ht="15.75">
      <c r="A9" s="52"/>
      <c r="B9" s="55" t="str">
        <f>"FY "&amp;('Signatures Page'!$C$8-1)</f>
        <v>FY -1</v>
      </c>
      <c r="C9" s="55" t="str">
        <f>"FY "&amp;('Signatures Page'!$C$8)</f>
        <v>FY </v>
      </c>
      <c r="D9" s="55" t="str">
        <f>"FY "&amp;('Signatures Page'!$C$8+1)</f>
        <v>FY 1</v>
      </c>
      <c r="E9" s="55" t="str">
        <f>"FY "&amp;('Signatures Page'!$C$8+2)</f>
        <v>FY 2</v>
      </c>
      <c r="F9" s="55" t="str">
        <f>"FY "&amp;('Signatures Page'!$C$8+3)</f>
        <v>FY 3</v>
      </c>
      <c r="G9" s="55" t="str">
        <f>"FY "&amp;('Signatures Page'!$C$8+4)</f>
        <v>FY 4</v>
      </c>
    </row>
    <row r="10" spans="1:7" ht="15.75">
      <c r="A10" s="40" t="s">
        <v>12</v>
      </c>
      <c r="B10" s="43"/>
      <c r="C10" s="43"/>
      <c r="D10" s="43"/>
      <c r="E10" s="43"/>
      <c r="F10" s="43"/>
      <c r="G10" s="43"/>
    </row>
    <row r="11" spans="1:7" ht="15.75">
      <c r="A11" s="56" t="s">
        <v>114</v>
      </c>
      <c r="B11" s="43"/>
      <c r="C11" s="113">
        <f>'Year (1)'!$J$41</f>
        <v>0</v>
      </c>
      <c r="D11" s="113">
        <f>'Year (2)'!$J$41</f>
        <v>0</v>
      </c>
      <c r="E11" s="113">
        <f>'Year (3)'!$J$41</f>
        <v>0</v>
      </c>
      <c r="F11" s="113">
        <f>'Year (4)'!$J$41</f>
        <v>0</v>
      </c>
      <c r="G11" s="113">
        <f>'Year (5)'!$J$41</f>
        <v>0</v>
      </c>
    </row>
    <row r="12" spans="1:7" ht="15.75">
      <c r="A12" s="56" t="s">
        <v>115</v>
      </c>
      <c r="B12" s="43"/>
      <c r="C12" s="113">
        <f>'Year (1)'!$J$51</f>
        <v>0</v>
      </c>
      <c r="D12" s="113">
        <f>'Year (2)'!$J$51</f>
        <v>0</v>
      </c>
      <c r="E12" s="113">
        <f>'Year (3)'!$J$51</f>
        <v>0</v>
      </c>
      <c r="F12" s="113">
        <f>'Year (4)'!$J$51</f>
        <v>0</v>
      </c>
      <c r="G12" s="113">
        <f>'Year (5)'!$J$51</f>
        <v>0</v>
      </c>
    </row>
    <row r="13" spans="1:7" ht="15.75">
      <c r="A13" s="40" t="s">
        <v>116</v>
      </c>
      <c r="B13" s="57"/>
      <c r="C13" s="114">
        <f>C11-C12</f>
        <v>0</v>
      </c>
      <c r="D13" s="114">
        <f>D11-D12</f>
        <v>0</v>
      </c>
      <c r="E13" s="114">
        <f>E11-E12</f>
        <v>0</v>
      </c>
      <c r="F13" s="114">
        <f>F11-F12</f>
        <v>0</v>
      </c>
      <c r="G13" s="114">
        <f>G11-G12</f>
        <v>0</v>
      </c>
    </row>
    <row r="14" spans="1:7" ht="15.75">
      <c r="A14" s="56" t="s">
        <v>117</v>
      </c>
      <c r="B14" s="114">
        <f>'Year (0)'!J14</f>
        <v>0</v>
      </c>
      <c r="C14" s="113">
        <f>'Year (1)'!$J$47</f>
        <v>0</v>
      </c>
      <c r="D14" s="113">
        <f>'Year (2)'!$J$47</f>
        <v>0</v>
      </c>
      <c r="E14" s="113">
        <f>'Year (3)'!$J$47</f>
        <v>0</v>
      </c>
      <c r="F14" s="113">
        <f>'Year (4)'!$J$47</f>
        <v>0</v>
      </c>
      <c r="G14" s="113">
        <f>'Year (5)'!$J$47</f>
        <v>0</v>
      </c>
    </row>
    <row r="15" spans="1:7" ht="16.5" thickBot="1">
      <c r="A15" s="62" t="s">
        <v>190</v>
      </c>
      <c r="B15" s="115">
        <f>B14</f>
        <v>0</v>
      </c>
      <c r="C15" s="115">
        <f>SUM(C13:C14)</f>
        <v>0</v>
      </c>
      <c r="D15" s="115">
        <f>SUM(D13:D14)</f>
        <v>0</v>
      </c>
      <c r="E15" s="115">
        <f>SUM(E13:E14)</f>
        <v>0</v>
      </c>
      <c r="F15" s="115">
        <f>SUM(F13:F14)</f>
        <v>0</v>
      </c>
      <c r="G15" s="115">
        <f>SUM(G13:G14)</f>
        <v>0</v>
      </c>
    </row>
    <row r="16" spans="1:7" ht="15.75">
      <c r="A16" s="52"/>
      <c r="B16" s="58"/>
      <c r="C16" s="58"/>
      <c r="D16" s="58"/>
      <c r="E16" s="58"/>
      <c r="F16" s="58"/>
      <c r="G16" s="58"/>
    </row>
    <row r="17" spans="1:7" ht="15.75">
      <c r="A17" s="40" t="s">
        <v>13</v>
      </c>
      <c r="B17" s="58"/>
      <c r="C17" s="58"/>
      <c r="D17" s="58"/>
      <c r="E17" s="58"/>
      <c r="F17" s="58"/>
      <c r="G17" s="58"/>
    </row>
    <row r="18" spans="1:7" ht="15.75">
      <c r="A18" s="40" t="s">
        <v>118</v>
      </c>
      <c r="B18" s="116">
        <f>'Year (0)'!J34</f>
        <v>0</v>
      </c>
      <c r="C18" s="116">
        <f>'Year (1)'!$J$73</f>
        <v>0</v>
      </c>
      <c r="D18" s="116">
        <f>'Year (2)'!$J$73</f>
        <v>0</v>
      </c>
      <c r="E18" s="116">
        <f>'Year (3)'!$J$73</f>
        <v>0</v>
      </c>
      <c r="F18" s="116">
        <f>'Year (4)'!$J$73</f>
        <v>0</v>
      </c>
      <c r="G18" s="116">
        <f>'Year (5)'!$J$73</f>
        <v>0</v>
      </c>
    </row>
    <row r="19" spans="1:7" ht="15.75">
      <c r="A19" s="40" t="s">
        <v>119</v>
      </c>
      <c r="B19" s="116">
        <f>'Year (0)'!J47</f>
        <v>0</v>
      </c>
      <c r="C19" s="116">
        <f>'Year (1)'!$J$86</f>
        <v>0</v>
      </c>
      <c r="D19" s="116">
        <f>'Year (2)'!$J$86</f>
        <v>0</v>
      </c>
      <c r="E19" s="116">
        <f>'Year (3)'!$J$86</f>
        <v>0</v>
      </c>
      <c r="F19" s="116">
        <f>'Year (4)'!$J$86</f>
        <v>0</v>
      </c>
      <c r="G19" s="116">
        <f>'Year (5)'!$J$86</f>
        <v>0</v>
      </c>
    </row>
    <row r="20" spans="1:7" ht="15.75">
      <c r="A20" s="59" t="s">
        <v>120</v>
      </c>
      <c r="B20" s="116">
        <f>'Year (0)'!J56</f>
        <v>0</v>
      </c>
      <c r="C20" s="116">
        <f>'Year (1)'!$J$95</f>
        <v>0</v>
      </c>
      <c r="D20" s="116">
        <f>'Year (2)'!$J$95</f>
        <v>0</v>
      </c>
      <c r="E20" s="116">
        <f>'Year (3)'!$J$95</f>
        <v>0</v>
      </c>
      <c r="F20" s="116">
        <f>'Year (4)'!$J$95</f>
        <v>0</v>
      </c>
      <c r="G20" s="116">
        <f>'Year (5)'!$J$95</f>
        <v>0</v>
      </c>
    </row>
    <row r="21" spans="1:7" ht="15.75">
      <c r="A21" s="59" t="s">
        <v>121</v>
      </c>
      <c r="B21" s="116">
        <f>'Year (0)'!J64</f>
        <v>0</v>
      </c>
      <c r="C21" s="116">
        <f>'Year (1)'!$J$103</f>
        <v>0</v>
      </c>
      <c r="D21" s="116">
        <f>'Year (2)'!$J$103</f>
        <v>0</v>
      </c>
      <c r="E21" s="116">
        <f>'Year (3)'!$J$103</f>
        <v>0</v>
      </c>
      <c r="F21" s="116">
        <f>'Year (4)'!$J$103</f>
        <v>0</v>
      </c>
      <c r="G21" s="116">
        <f>'Year (5)'!$J$103</f>
        <v>0</v>
      </c>
    </row>
    <row r="22" spans="1:7" ht="16.5" thickBot="1">
      <c r="A22" s="62" t="s">
        <v>14</v>
      </c>
      <c r="B22" s="117">
        <f aca="true" t="shared" si="0" ref="B22:G22">SUM(B18:B21)</f>
        <v>0</v>
      </c>
      <c r="C22" s="117">
        <f t="shared" si="0"/>
        <v>0</v>
      </c>
      <c r="D22" s="117">
        <f t="shared" si="0"/>
        <v>0</v>
      </c>
      <c r="E22" s="117">
        <f t="shared" si="0"/>
        <v>0</v>
      </c>
      <c r="F22" s="117">
        <f t="shared" si="0"/>
        <v>0</v>
      </c>
      <c r="G22" s="117">
        <f t="shared" si="0"/>
        <v>0</v>
      </c>
    </row>
    <row r="23" spans="1:7" ht="15.75">
      <c r="A23" s="52"/>
      <c r="B23" s="58"/>
      <c r="C23" s="58"/>
      <c r="D23" s="58"/>
      <c r="E23" s="58"/>
      <c r="F23" s="58"/>
      <c r="G23" s="58"/>
    </row>
    <row r="24" spans="1:7" ht="15.75">
      <c r="A24" s="40" t="s">
        <v>15</v>
      </c>
      <c r="B24" s="58"/>
      <c r="C24" s="58"/>
      <c r="D24" s="58"/>
      <c r="E24" s="58"/>
      <c r="F24" s="58"/>
      <c r="G24" s="58"/>
    </row>
    <row r="25" spans="1:7" ht="15.75">
      <c r="A25" s="56" t="s">
        <v>95</v>
      </c>
      <c r="B25" s="116">
        <f>'Year (0)'!J69</f>
        <v>0</v>
      </c>
      <c r="C25" s="116">
        <f>'Year (1)'!J108</f>
        <v>0</v>
      </c>
      <c r="D25" s="116">
        <f>'Year (2)'!J108</f>
        <v>0</v>
      </c>
      <c r="E25" s="116">
        <f>'Year (3)'!J108</f>
        <v>0</v>
      </c>
      <c r="F25" s="116">
        <f>'Year (4)'!J108</f>
        <v>0</v>
      </c>
      <c r="G25" s="116">
        <f>'Year (5)'!J108</f>
        <v>0</v>
      </c>
    </row>
    <row r="26" spans="1:7" ht="15.75">
      <c r="A26" s="56" t="s">
        <v>77</v>
      </c>
      <c r="B26" s="116">
        <f>'Year (0)'!J87</f>
        <v>0</v>
      </c>
      <c r="C26" s="116">
        <f>'Year (1)'!J126</f>
        <v>0</v>
      </c>
      <c r="D26" s="116">
        <f>'Year (2)'!J126</f>
        <v>0</v>
      </c>
      <c r="E26" s="116">
        <f>'Year (3)'!J126</f>
        <v>0</v>
      </c>
      <c r="F26" s="116">
        <f>'Year (4)'!J126</f>
        <v>0</v>
      </c>
      <c r="G26" s="116">
        <f>'Year (5)'!J126</f>
        <v>0</v>
      </c>
    </row>
    <row r="27" spans="1:7" ht="16.5" thickBot="1">
      <c r="A27" s="62" t="s">
        <v>16</v>
      </c>
      <c r="B27" s="117">
        <f aca="true" t="shared" si="1" ref="B27:G27">SUM(B25:B26)</f>
        <v>0</v>
      </c>
      <c r="C27" s="117">
        <f t="shared" si="1"/>
        <v>0</v>
      </c>
      <c r="D27" s="117">
        <f t="shared" si="1"/>
        <v>0</v>
      </c>
      <c r="E27" s="117">
        <f t="shared" si="1"/>
        <v>0</v>
      </c>
      <c r="F27" s="117">
        <f t="shared" si="1"/>
        <v>0</v>
      </c>
      <c r="G27" s="117">
        <f t="shared" si="1"/>
        <v>0</v>
      </c>
    </row>
    <row r="28" spans="1:7" ht="15.75">
      <c r="A28" s="52"/>
      <c r="B28" s="58"/>
      <c r="C28" s="58"/>
      <c r="D28" s="58"/>
      <c r="E28" s="58"/>
      <c r="F28" s="58"/>
      <c r="G28" s="58"/>
    </row>
    <row r="29" spans="1:7" s="31" customFormat="1" ht="19.5" thickBot="1">
      <c r="A29" s="243" t="s">
        <v>137</v>
      </c>
      <c r="B29" s="241">
        <f aca="true" t="shared" si="2" ref="B29:G29">B15-(B22+B27)</f>
        <v>0</v>
      </c>
      <c r="C29" s="241">
        <f t="shared" si="2"/>
        <v>0</v>
      </c>
      <c r="D29" s="241">
        <f t="shared" si="2"/>
        <v>0</v>
      </c>
      <c r="E29" s="241">
        <f t="shared" si="2"/>
        <v>0</v>
      </c>
      <c r="F29" s="241">
        <f t="shared" si="2"/>
        <v>0</v>
      </c>
      <c r="G29" s="241">
        <f t="shared" si="2"/>
        <v>0</v>
      </c>
    </row>
    <row r="30" spans="1:7" s="31" customFormat="1" ht="15.75">
      <c r="A30" s="240"/>
      <c r="B30" s="242"/>
      <c r="C30" s="242"/>
      <c r="D30" s="242"/>
      <c r="E30" s="242"/>
      <c r="F30" s="242"/>
      <c r="G30" s="242"/>
    </row>
    <row r="31" spans="1:7" s="31" customFormat="1" ht="15.75">
      <c r="A31" s="244" t="s">
        <v>213</v>
      </c>
      <c r="B31" s="248"/>
      <c r="C31" s="245">
        <f>_xlfn.IFERROR(C29/C13,0)</f>
        <v>0</v>
      </c>
      <c r="D31" s="245">
        <f>_xlfn.IFERROR(D29/D13,0)</f>
        <v>0</v>
      </c>
      <c r="E31" s="245">
        <f>_xlfn.IFERROR(E29/E13,0)</f>
        <v>0</v>
      </c>
      <c r="F31" s="245">
        <f>_xlfn.IFERROR(F29/F13,0)</f>
        <v>0</v>
      </c>
      <c r="G31" s="245">
        <f>_xlfn.IFERROR(G29/G13,0)</f>
        <v>0</v>
      </c>
    </row>
    <row r="32" spans="1:7" s="31" customFormat="1" ht="30.75" thickBot="1">
      <c r="A32" s="246" t="s">
        <v>214</v>
      </c>
      <c r="B32" s="249"/>
      <c r="C32" s="247" t="str">
        <f>IF(C31&lt;45%,"Below Expectations",IF(C31&gt;=55%,"Exceeds Expectations","Meets Expectations"))</f>
        <v>Below Expectations</v>
      </c>
      <c r="D32" s="247" t="str">
        <f>IF(D31&lt;45%,"Below Expectations",IF(D31&gt;=55%,"Exceeds Expectations","Meets Expectations"))</f>
        <v>Below Expectations</v>
      </c>
      <c r="E32" s="247" t="str">
        <f>IF(E31&lt;45%,"Below Expectations",IF(E31&gt;=55%,"Exceeds Expectations","Meets Expectations"))</f>
        <v>Below Expectations</v>
      </c>
      <c r="F32" s="247" t="str">
        <f>IF(F31&lt;45%,"Below Expectations",IF(F31&gt;=55%,"Exceeds Expectations","Meets Expectations"))</f>
        <v>Below Expectations</v>
      </c>
      <c r="G32" s="247" t="str">
        <f>IF(G31&lt;45%,"Below Expectations",IF(G31&gt;=55%,"Exceeds Expectations","Meets Expectations"))</f>
        <v>Below Expectations</v>
      </c>
    </row>
    <row r="33" spans="1:7" ht="15.75">
      <c r="A33" s="60"/>
      <c r="B33" s="61"/>
      <c r="C33" s="61"/>
      <c r="D33" s="61"/>
      <c r="E33" s="61"/>
      <c r="F33" s="61"/>
      <c r="G33" s="61"/>
    </row>
    <row r="34" spans="1:7" s="31" customFormat="1" ht="16.5" thickBot="1">
      <c r="A34" s="63" t="s">
        <v>215</v>
      </c>
      <c r="B34" s="118">
        <f>B29</f>
        <v>0</v>
      </c>
      <c r="C34" s="118">
        <f>C29+B34</f>
        <v>0</v>
      </c>
      <c r="D34" s="118">
        <f>D29+C34</f>
        <v>0</v>
      </c>
      <c r="E34" s="118">
        <f>E29+D34</f>
        <v>0</v>
      </c>
      <c r="F34" s="118">
        <f>F29+E34</f>
        <v>0</v>
      </c>
      <c r="G34" s="118">
        <f>G29+F34</f>
        <v>0</v>
      </c>
    </row>
    <row r="35" spans="1:7" ht="15.75">
      <c r="A35" s="52"/>
      <c r="B35" s="43"/>
      <c r="C35" s="43"/>
      <c r="D35" s="43"/>
      <c r="E35" s="43"/>
      <c r="F35" s="43"/>
      <c r="G35" s="43"/>
    </row>
    <row r="36" spans="1:7" ht="15.75">
      <c r="A36" s="239"/>
      <c r="B36" s="53"/>
      <c r="C36" s="53"/>
      <c r="D36" s="53"/>
      <c r="E36" s="53"/>
      <c r="F36" s="53"/>
      <c r="G36" s="53"/>
    </row>
    <row r="37" spans="1:7" ht="15.75">
      <c r="A37" s="40"/>
      <c r="B37" s="41"/>
      <c r="C37" s="42"/>
      <c r="D37" s="42"/>
      <c r="E37" s="42"/>
      <c r="F37" s="42"/>
      <c r="G37" s="42"/>
    </row>
    <row r="38" spans="1:7" ht="15.75">
      <c r="A38" s="40" t="s">
        <v>130</v>
      </c>
      <c r="B38" s="43"/>
      <c r="C38" s="44"/>
      <c r="D38" s="44"/>
      <c r="E38" s="44"/>
      <c r="F38" s="44"/>
      <c r="G38" s="44"/>
    </row>
    <row r="39" spans="1:7" ht="15.75">
      <c r="A39" s="40" t="s">
        <v>32</v>
      </c>
      <c r="B39" s="119">
        <f>$B$15</f>
        <v>0</v>
      </c>
      <c r="C39" s="120">
        <f>0.75*($C$13)+$C$14</f>
        <v>0</v>
      </c>
      <c r="D39" s="120">
        <f>0.75*($D$13)+$D$14</f>
        <v>0</v>
      </c>
      <c r="E39" s="120">
        <f>0.75*($E$13)+$E$14</f>
        <v>0</v>
      </c>
      <c r="F39" s="120">
        <f>0.75*($F$13)+$F$14</f>
        <v>0</v>
      </c>
      <c r="G39" s="120">
        <f>0.75*($G$13)+$G$14</f>
        <v>0</v>
      </c>
    </row>
    <row r="40" spans="1:7" ht="15.75">
      <c r="A40" s="40" t="s">
        <v>137</v>
      </c>
      <c r="B40" s="119">
        <f>$B$39-($B$22+$B$27)</f>
        <v>0</v>
      </c>
      <c r="C40" s="119">
        <f>$C$39-($C$22+$C$27)</f>
        <v>0</v>
      </c>
      <c r="D40" s="119">
        <f>$D$39-($D$22+$D$27)</f>
        <v>0</v>
      </c>
      <c r="E40" s="119">
        <f>$E$39-($E$22+$E$27)</f>
        <v>0</v>
      </c>
      <c r="F40" s="119">
        <f>$F$39-($F$22+$F$27)</f>
        <v>0</v>
      </c>
      <c r="G40" s="119">
        <f>$G$39-($G$22+$G$27)</f>
        <v>0</v>
      </c>
    </row>
    <row r="41" spans="1:7" ht="15.75">
      <c r="A41" s="40" t="s">
        <v>138</v>
      </c>
      <c r="B41" s="119">
        <f>B40</f>
        <v>0</v>
      </c>
      <c r="C41" s="120">
        <f>SUM(B40:C40)</f>
        <v>0</v>
      </c>
      <c r="D41" s="120">
        <f>SUM(B40:D40)</f>
        <v>0</v>
      </c>
      <c r="E41" s="120">
        <f>SUM(B40:E40)</f>
        <v>0</v>
      </c>
      <c r="F41" s="120">
        <f>SUM(B40:F40)</f>
        <v>0</v>
      </c>
      <c r="G41" s="120">
        <f>SUM(B40:G40)</f>
        <v>0</v>
      </c>
    </row>
    <row r="42" spans="1:7" ht="15.75">
      <c r="A42" s="40"/>
      <c r="B42" s="41"/>
      <c r="C42" s="42"/>
      <c r="D42" s="42"/>
      <c r="E42" s="42"/>
      <c r="F42" s="42"/>
      <c r="G42" s="42"/>
    </row>
    <row r="43" spans="1:7" ht="15.75">
      <c r="A43" s="40"/>
      <c r="B43" s="41"/>
      <c r="C43" s="42"/>
      <c r="D43" s="42"/>
      <c r="E43" s="42"/>
      <c r="F43" s="42"/>
      <c r="G43" s="42"/>
    </row>
    <row r="44" spans="1:7" ht="15.75">
      <c r="A44" s="40" t="s">
        <v>131</v>
      </c>
      <c r="B44" s="43"/>
      <c r="C44" s="44"/>
      <c r="D44" s="44"/>
      <c r="E44" s="44"/>
      <c r="F44" s="44"/>
      <c r="G44" s="44"/>
    </row>
    <row r="45" spans="1:7" ht="15.75">
      <c r="A45" s="40" t="s">
        <v>32</v>
      </c>
      <c r="B45" s="119">
        <f>$B$15</f>
        <v>0</v>
      </c>
      <c r="C45" s="120">
        <f>1.25*($C$13)+$C$14</f>
        <v>0</v>
      </c>
      <c r="D45" s="120">
        <f>1.25*($D$13)+$D$14</f>
        <v>0</v>
      </c>
      <c r="E45" s="120">
        <f>1.25*($E$13)+$E$14</f>
        <v>0</v>
      </c>
      <c r="F45" s="120">
        <f>1.25*($F$13)+$F$14</f>
        <v>0</v>
      </c>
      <c r="G45" s="120">
        <f>1.25*($G$13)+$G$14</f>
        <v>0</v>
      </c>
    </row>
    <row r="46" spans="1:7" ht="15.75">
      <c r="A46" s="40" t="s">
        <v>137</v>
      </c>
      <c r="B46" s="119">
        <f>$B$45-($B$22+$B$27)</f>
        <v>0</v>
      </c>
      <c r="C46" s="119">
        <f>$C$45-($C$22+$C$27)</f>
        <v>0</v>
      </c>
      <c r="D46" s="119">
        <f>$D$45-($D$22+$D$27)</f>
        <v>0</v>
      </c>
      <c r="E46" s="119">
        <f>$E$45-($E$22+$E$27)</f>
        <v>0</v>
      </c>
      <c r="F46" s="119">
        <f>$F$45-($F$22+$F$27)</f>
        <v>0</v>
      </c>
      <c r="G46" s="119">
        <f>$G$45-($G$22+$G$27)</f>
        <v>0</v>
      </c>
    </row>
    <row r="47" spans="1:7" ht="15.75">
      <c r="A47" s="40" t="s">
        <v>138</v>
      </c>
      <c r="B47" s="119">
        <f>B46</f>
        <v>0</v>
      </c>
      <c r="C47" s="120">
        <f>SUM(B46:C46)</f>
        <v>0</v>
      </c>
      <c r="D47" s="120">
        <f>SUM(B46:D46)</f>
        <v>0</v>
      </c>
      <c r="E47" s="120">
        <f>SUM(B46:E46)</f>
        <v>0</v>
      </c>
      <c r="F47" s="120">
        <f>SUM(B46:F46)</f>
        <v>0</v>
      </c>
      <c r="G47" s="120">
        <f>SUM(B46:G46)</f>
        <v>0</v>
      </c>
    </row>
    <row r="48" spans="1:7" ht="15.75">
      <c r="A48" s="40"/>
      <c r="B48" s="41"/>
      <c r="C48" s="42"/>
      <c r="D48" s="42"/>
      <c r="E48" s="42"/>
      <c r="F48" s="42"/>
      <c r="G48" s="42"/>
    </row>
    <row r="49" spans="1:7" ht="15.75">
      <c r="A49" s="39"/>
      <c r="B49" s="37"/>
      <c r="C49" s="37"/>
      <c r="D49" s="37"/>
      <c r="E49" s="37"/>
      <c r="F49" s="37"/>
      <c r="G49" s="37"/>
    </row>
    <row r="50" spans="1:7" ht="15.75">
      <c r="A50" s="40" t="s">
        <v>17</v>
      </c>
      <c r="B50" s="125">
        <f>'Year (0)'!H92</f>
        <v>0</v>
      </c>
      <c r="C50" s="126">
        <f>'Year (1)'!$H$131</f>
        <v>0</v>
      </c>
      <c r="D50" s="126">
        <f>'Year (2)'!$H$131</f>
        <v>0</v>
      </c>
      <c r="E50" s="126">
        <f>'Year (3)'!$H$131</f>
        <v>0</v>
      </c>
      <c r="F50" s="126">
        <f>'Year (4)'!$H$131</f>
        <v>0</v>
      </c>
      <c r="G50" s="126">
        <f>'Year (5)'!$H$131</f>
        <v>0</v>
      </c>
    </row>
    <row r="51" spans="1:7" ht="15.75">
      <c r="A51" s="39" t="s">
        <v>143</v>
      </c>
      <c r="B51" s="125">
        <f>B50</f>
        <v>0</v>
      </c>
      <c r="C51" s="126">
        <f>C50+B51</f>
        <v>0</v>
      </c>
      <c r="D51" s="126">
        <f>D50+C51</f>
        <v>0</v>
      </c>
      <c r="E51" s="126">
        <f>E50+D51</f>
        <v>0</v>
      </c>
      <c r="F51" s="126">
        <f>F50+E51</f>
        <v>0</v>
      </c>
      <c r="G51" s="126">
        <f>G50+F51</f>
        <v>0</v>
      </c>
    </row>
    <row r="52" spans="1:7" ht="15.75">
      <c r="A52" s="39"/>
      <c r="B52" s="37"/>
      <c r="C52" s="37"/>
      <c r="D52" s="37"/>
      <c r="E52" s="37"/>
      <c r="F52" s="37"/>
      <c r="G52" s="37"/>
    </row>
    <row r="53" spans="1:7" ht="16.5" thickBot="1">
      <c r="A53" s="487" t="s">
        <v>110</v>
      </c>
      <c r="B53" s="487"/>
      <c r="C53" s="487"/>
      <c r="D53" s="487"/>
      <c r="E53" s="487"/>
      <c r="F53" s="487"/>
      <c r="G53" s="487"/>
    </row>
    <row r="54" spans="1:17" ht="15.75">
      <c r="A54" s="121" t="s">
        <v>111</v>
      </c>
      <c r="B54" s="492" t="s">
        <v>122</v>
      </c>
      <c r="C54" s="492"/>
      <c r="D54" s="492"/>
      <c r="E54" s="492"/>
      <c r="F54" s="492"/>
      <c r="G54" s="493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5.75">
      <c r="A55" s="122"/>
      <c r="B55" s="488"/>
      <c r="C55" s="488"/>
      <c r="D55" s="488"/>
      <c r="E55" s="488"/>
      <c r="F55" s="488"/>
      <c r="G55" s="489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.75">
      <c r="A56" s="122"/>
      <c r="B56" s="488"/>
      <c r="C56" s="488"/>
      <c r="D56" s="488"/>
      <c r="E56" s="488"/>
      <c r="F56" s="488"/>
      <c r="G56" s="489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15.75">
      <c r="A57" s="122"/>
      <c r="B57" s="488"/>
      <c r="C57" s="488"/>
      <c r="D57" s="488"/>
      <c r="E57" s="488"/>
      <c r="F57" s="488"/>
      <c r="G57" s="489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15.75">
      <c r="A58" s="122"/>
      <c r="B58" s="488"/>
      <c r="C58" s="488"/>
      <c r="D58" s="488"/>
      <c r="E58" s="488"/>
      <c r="F58" s="488"/>
      <c r="G58" s="489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5.75">
      <c r="A59" s="122"/>
      <c r="B59" s="488"/>
      <c r="C59" s="488"/>
      <c r="D59" s="488"/>
      <c r="E59" s="488"/>
      <c r="F59" s="488"/>
      <c r="G59" s="489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5.75">
      <c r="A60" s="122"/>
      <c r="B60" s="488"/>
      <c r="C60" s="488"/>
      <c r="D60" s="488"/>
      <c r="E60" s="488"/>
      <c r="F60" s="488"/>
      <c r="G60" s="489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15.75">
      <c r="A61" s="122"/>
      <c r="B61" s="488"/>
      <c r="C61" s="488"/>
      <c r="D61" s="488"/>
      <c r="E61" s="488"/>
      <c r="F61" s="488"/>
      <c r="G61" s="489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5.75">
      <c r="A62" s="122"/>
      <c r="B62" s="488"/>
      <c r="C62" s="488"/>
      <c r="D62" s="488"/>
      <c r="E62" s="488"/>
      <c r="F62" s="488"/>
      <c r="G62" s="489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7" ht="15.75">
      <c r="A63" s="123"/>
      <c r="B63" s="481"/>
      <c r="C63" s="481"/>
      <c r="D63" s="481"/>
      <c r="E63" s="481"/>
      <c r="F63" s="481"/>
      <c r="G63" s="482"/>
    </row>
    <row r="64" spans="1:7" ht="15.75">
      <c r="A64" s="123"/>
      <c r="B64" s="481"/>
      <c r="C64" s="481"/>
      <c r="D64" s="481"/>
      <c r="E64" s="481"/>
      <c r="F64" s="481"/>
      <c r="G64" s="482"/>
    </row>
    <row r="65" spans="1:7" ht="15.75">
      <c r="A65" s="123"/>
      <c r="B65" s="481"/>
      <c r="C65" s="481"/>
      <c r="D65" s="481"/>
      <c r="E65" s="481"/>
      <c r="F65" s="481"/>
      <c r="G65" s="482"/>
    </row>
    <row r="66" spans="1:7" ht="15.75">
      <c r="A66" s="123"/>
      <c r="B66" s="481"/>
      <c r="C66" s="481"/>
      <c r="D66" s="481"/>
      <c r="E66" s="481"/>
      <c r="F66" s="481"/>
      <c r="G66" s="482"/>
    </row>
    <row r="67" spans="1:7" ht="16.5" thickBot="1">
      <c r="A67" s="124"/>
      <c r="B67" s="483"/>
      <c r="C67" s="483"/>
      <c r="D67" s="483"/>
      <c r="E67" s="483"/>
      <c r="F67" s="483"/>
      <c r="G67" s="484"/>
    </row>
  </sheetData>
  <sheetProtection/>
  <mergeCells count="19">
    <mergeCell ref="B62:G62"/>
    <mergeCell ref="B63:G63"/>
    <mergeCell ref="A1:G1"/>
    <mergeCell ref="B54:G54"/>
    <mergeCell ref="B55:G55"/>
    <mergeCell ref="B56:G56"/>
    <mergeCell ref="B57:G57"/>
    <mergeCell ref="B58:G58"/>
    <mergeCell ref="B59:G59"/>
    <mergeCell ref="B64:G64"/>
    <mergeCell ref="B65:G65"/>
    <mergeCell ref="B66:G66"/>
    <mergeCell ref="B67:G67"/>
    <mergeCell ref="B3:D3"/>
    <mergeCell ref="B4:D4"/>
    <mergeCell ref="B5:D5"/>
    <mergeCell ref="A53:G53"/>
    <mergeCell ref="B60:G60"/>
    <mergeCell ref="B61:G61"/>
  </mergeCells>
  <conditionalFormatting sqref="A36">
    <cfRule type="cellIs" priority="2" dxfId="2" operator="lessThan">
      <formula>0</formula>
    </cfRule>
  </conditionalFormatting>
  <conditionalFormatting sqref="A32">
    <cfRule type="cellIs" priority="1" dxfId="2" operator="lessThan">
      <formula>0</formula>
    </cfRule>
  </conditionalFormatting>
  <printOptions/>
  <pageMargins left="0.75" right="0.75" top="1" bottom="1" header="0.5" footer="0.5"/>
  <pageSetup fitToHeight="1" fitToWidth="1" orientation="portrait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A102" sqref="A102"/>
    </sheetView>
  </sheetViews>
  <sheetFormatPr defaultColWidth="8.875" defaultRowHeight="15.75"/>
  <cols>
    <col min="1" max="1" width="8.875" style="24" customWidth="1"/>
    <col min="2" max="2" width="17.875" style="24" customWidth="1"/>
    <col min="3" max="16384" width="8.875" style="24" customWidth="1"/>
  </cols>
  <sheetData>
    <row r="1" spans="1:9" ht="15">
      <c r="A1" s="317" t="s">
        <v>193</v>
      </c>
      <c r="B1" s="317"/>
      <c r="C1" s="317"/>
      <c r="D1" s="317"/>
      <c r="E1" s="317"/>
      <c r="F1" s="317"/>
      <c r="G1" s="317"/>
      <c r="H1" s="317"/>
      <c r="I1" s="317"/>
    </row>
    <row r="2" spans="1:9" ht="15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20"/>
      <c r="B3" s="20"/>
      <c r="C3" s="20"/>
      <c r="D3" s="20"/>
      <c r="E3" s="20"/>
      <c r="F3" s="20"/>
      <c r="G3" s="20"/>
      <c r="H3" s="20"/>
      <c r="I3" s="20"/>
    </row>
    <row r="4" spans="1:9" s="25" customFormat="1" ht="13.5">
      <c r="A4" s="6" t="s">
        <v>0</v>
      </c>
      <c r="B4" s="6"/>
      <c r="C4" s="315">
        <f>'Signatures Page'!$C$6</f>
        <v>0</v>
      </c>
      <c r="D4" s="315"/>
      <c r="E4" s="315"/>
      <c r="F4" s="315"/>
      <c r="G4" s="4"/>
      <c r="H4" s="4"/>
      <c r="I4" s="4"/>
    </row>
    <row r="5" spans="1:9" s="25" customFormat="1" ht="13.5">
      <c r="A5" s="6" t="s">
        <v>1</v>
      </c>
      <c r="B5" s="6"/>
      <c r="C5" s="315">
        <f>'Signatures Page'!$C$7</f>
        <v>0</v>
      </c>
      <c r="D5" s="315"/>
      <c r="E5" s="315"/>
      <c r="F5" s="315"/>
      <c r="G5" s="5"/>
      <c r="H5" s="4"/>
      <c r="I5" s="4"/>
    </row>
    <row r="6" spans="1:9" ht="15">
      <c r="A6" s="6" t="s">
        <v>18</v>
      </c>
      <c r="B6" s="6"/>
      <c r="C6" s="316">
        <f>'Signatures Page'!$C$9</f>
        <v>0</v>
      </c>
      <c r="D6" s="316"/>
      <c r="E6" s="316"/>
      <c r="F6" s="316"/>
      <c r="G6" s="20"/>
      <c r="H6" s="20"/>
      <c r="I6" s="20"/>
    </row>
    <row r="7" spans="1:9" ht="15.75" thickBot="1">
      <c r="A7" s="20"/>
      <c r="B7" s="20"/>
      <c r="C7" s="20"/>
      <c r="D7" s="20"/>
      <c r="E7" s="20"/>
      <c r="F7" s="20"/>
      <c r="G7" s="20"/>
      <c r="H7" s="20"/>
      <c r="I7" s="20"/>
    </row>
    <row r="8" spans="1:9" ht="16.5" customHeight="1">
      <c r="A8" s="303" t="s">
        <v>198</v>
      </c>
      <c r="B8" s="304"/>
      <c r="C8" s="294"/>
      <c r="D8" s="300"/>
      <c r="E8" s="300"/>
      <c r="F8" s="300"/>
      <c r="G8" s="300"/>
      <c r="H8" s="300"/>
      <c r="I8" s="295"/>
    </row>
    <row r="9" spans="1:10" ht="13.5" customHeight="1">
      <c r="A9" s="305"/>
      <c r="B9" s="306"/>
      <c r="C9" s="296"/>
      <c r="D9" s="301"/>
      <c r="E9" s="301"/>
      <c r="F9" s="301"/>
      <c r="G9" s="301"/>
      <c r="H9" s="301"/>
      <c r="I9" s="297"/>
      <c r="J9" s="26"/>
    </row>
    <row r="10" spans="1:10" ht="15.75" customHeight="1">
      <c r="A10" s="305"/>
      <c r="B10" s="306"/>
      <c r="C10" s="296"/>
      <c r="D10" s="301"/>
      <c r="E10" s="301"/>
      <c r="F10" s="301"/>
      <c r="G10" s="301"/>
      <c r="H10" s="301"/>
      <c r="I10" s="297"/>
      <c r="J10" s="26"/>
    </row>
    <row r="11" spans="1:10" ht="15.75" customHeight="1">
      <c r="A11" s="305"/>
      <c r="B11" s="306"/>
      <c r="C11" s="296"/>
      <c r="D11" s="301"/>
      <c r="E11" s="301"/>
      <c r="F11" s="301"/>
      <c r="G11" s="301"/>
      <c r="H11" s="301"/>
      <c r="I11" s="297"/>
      <c r="J11" s="26"/>
    </row>
    <row r="12" spans="1:10" ht="15.75" customHeight="1">
      <c r="A12" s="305"/>
      <c r="B12" s="306"/>
      <c r="C12" s="296"/>
      <c r="D12" s="301"/>
      <c r="E12" s="301"/>
      <c r="F12" s="301"/>
      <c r="G12" s="301"/>
      <c r="H12" s="301"/>
      <c r="I12" s="297"/>
      <c r="J12" s="26"/>
    </row>
    <row r="13" spans="1:10" ht="15.75" customHeight="1">
      <c r="A13" s="305"/>
      <c r="B13" s="306"/>
      <c r="C13" s="296"/>
      <c r="D13" s="301"/>
      <c r="E13" s="301"/>
      <c r="F13" s="301"/>
      <c r="G13" s="301"/>
      <c r="H13" s="301"/>
      <c r="I13" s="297"/>
      <c r="J13" s="26"/>
    </row>
    <row r="14" spans="1:10" ht="15.75" customHeight="1">
      <c r="A14" s="305"/>
      <c r="B14" s="306"/>
      <c r="C14" s="296"/>
      <c r="D14" s="301"/>
      <c r="E14" s="301"/>
      <c r="F14" s="301"/>
      <c r="G14" s="301"/>
      <c r="H14" s="301"/>
      <c r="I14" s="297"/>
      <c r="J14" s="26"/>
    </row>
    <row r="15" spans="1:10" ht="16.5" customHeight="1" thickBot="1">
      <c r="A15" s="307"/>
      <c r="B15" s="308"/>
      <c r="C15" s="298"/>
      <c r="D15" s="302"/>
      <c r="E15" s="302"/>
      <c r="F15" s="302"/>
      <c r="G15" s="302"/>
      <c r="H15" s="302"/>
      <c r="I15" s="299"/>
      <c r="J15" s="26"/>
    </row>
    <row r="16" spans="1:10" ht="15.75" thickBot="1">
      <c r="A16" s="27"/>
      <c r="I16" s="26"/>
      <c r="J16" s="26"/>
    </row>
    <row r="17" spans="1:10" ht="15.75" customHeight="1">
      <c r="A17" s="303" t="s">
        <v>199</v>
      </c>
      <c r="B17" s="304"/>
      <c r="C17" s="318"/>
      <c r="D17" s="319"/>
      <c r="E17" s="319"/>
      <c r="F17" s="319"/>
      <c r="G17" s="319"/>
      <c r="H17" s="319"/>
      <c r="I17" s="320"/>
      <c r="J17" s="26"/>
    </row>
    <row r="18" spans="1:10" ht="15.75" customHeight="1">
      <c r="A18" s="305"/>
      <c r="B18" s="306"/>
      <c r="C18" s="321"/>
      <c r="D18" s="322"/>
      <c r="E18" s="322"/>
      <c r="F18" s="322"/>
      <c r="G18" s="322"/>
      <c r="H18" s="322"/>
      <c r="I18" s="323"/>
      <c r="J18" s="26"/>
    </row>
    <row r="19" spans="1:10" ht="16.5" customHeight="1" thickBot="1">
      <c r="A19" s="307"/>
      <c r="B19" s="308"/>
      <c r="C19" s="324"/>
      <c r="D19" s="325"/>
      <c r="E19" s="325"/>
      <c r="F19" s="325"/>
      <c r="G19" s="325"/>
      <c r="H19" s="325"/>
      <c r="I19" s="326"/>
      <c r="J19" s="26"/>
    </row>
    <row r="20" ht="15.75" thickBot="1">
      <c r="A20" s="27"/>
    </row>
    <row r="21" spans="1:9" ht="16.5" customHeight="1">
      <c r="A21" s="303" t="s">
        <v>200</v>
      </c>
      <c r="B21" s="304"/>
      <c r="C21" s="294"/>
      <c r="D21" s="300"/>
      <c r="E21" s="300"/>
      <c r="F21" s="300"/>
      <c r="G21" s="300"/>
      <c r="H21" s="300"/>
      <c r="I21" s="295"/>
    </row>
    <row r="22" spans="1:9" ht="16.5" customHeight="1" thickBot="1">
      <c r="A22" s="307"/>
      <c r="B22" s="308"/>
      <c r="C22" s="298"/>
      <c r="D22" s="302"/>
      <c r="E22" s="302"/>
      <c r="F22" s="302"/>
      <c r="G22" s="302"/>
      <c r="H22" s="302"/>
      <c r="I22" s="299"/>
    </row>
    <row r="23" ht="15.75" thickBot="1">
      <c r="A23" s="27"/>
    </row>
    <row r="24" spans="1:9" ht="16.5" customHeight="1">
      <c r="A24" s="303" t="s">
        <v>201</v>
      </c>
      <c r="B24" s="304"/>
      <c r="C24" s="294"/>
      <c r="D24" s="300"/>
      <c r="E24" s="300"/>
      <c r="F24" s="300"/>
      <c r="G24" s="300"/>
      <c r="H24" s="300"/>
      <c r="I24" s="295"/>
    </row>
    <row r="25" spans="1:9" ht="15.75" customHeight="1">
      <c r="A25" s="305"/>
      <c r="B25" s="306"/>
      <c r="C25" s="296"/>
      <c r="D25" s="301"/>
      <c r="E25" s="301"/>
      <c r="F25" s="301"/>
      <c r="G25" s="301"/>
      <c r="H25" s="301"/>
      <c r="I25" s="297"/>
    </row>
    <row r="26" spans="1:9" ht="16.5" customHeight="1" thickBot="1">
      <c r="A26" s="307"/>
      <c r="B26" s="308"/>
      <c r="C26" s="298"/>
      <c r="D26" s="302"/>
      <c r="E26" s="302"/>
      <c r="F26" s="302"/>
      <c r="G26" s="302"/>
      <c r="H26" s="302"/>
      <c r="I26" s="299"/>
    </row>
    <row r="27" ht="15.75" thickBot="1">
      <c r="A27" s="27"/>
    </row>
    <row r="28" spans="1:9" ht="16.5" customHeight="1">
      <c r="A28" s="303" t="s">
        <v>202</v>
      </c>
      <c r="B28" s="304"/>
      <c r="C28" s="294"/>
      <c r="D28" s="300"/>
      <c r="E28" s="300"/>
      <c r="F28" s="300"/>
      <c r="G28" s="300"/>
      <c r="H28" s="300"/>
      <c r="I28" s="295"/>
    </row>
    <row r="29" spans="1:9" ht="15.75" customHeight="1">
      <c r="A29" s="305"/>
      <c r="B29" s="306"/>
      <c r="C29" s="296"/>
      <c r="D29" s="301"/>
      <c r="E29" s="301"/>
      <c r="F29" s="301"/>
      <c r="G29" s="301"/>
      <c r="H29" s="301"/>
      <c r="I29" s="297"/>
    </row>
    <row r="30" spans="1:9" ht="16.5" customHeight="1" thickBot="1">
      <c r="A30" s="307"/>
      <c r="B30" s="308"/>
      <c r="C30" s="298"/>
      <c r="D30" s="302"/>
      <c r="E30" s="302"/>
      <c r="F30" s="302"/>
      <c r="G30" s="302"/>
      <c r="H30" s="302"/>
      <c r="I30" s="299"/>
    </row>
    <row r="31" ht="15.75" thickBot="1">
      <c r="A31" s="27"/>
    </row>
    <row r="32" spans="1:9" ht="12.75" customHeight="1">
      <c r="A32" s="303" t="s">
        <v>203</v>
      </c>
      <c r="B32" s="304"/>
      <c r="C32" s="294"/>
      <c r="D32" s="300"/>
      <c r="E32" s="300"/>
      <c r="F32" s="300"/>
      <c r="G32" s="300"/>
      <c r="H32" s="300"/>
      <c r="I32" s="295"/>
    </row>
    <row r="33" spans="1:9" ht="13.5" customHeight="1">
      <c r="A33" s="305"/>
      <c r="B33" s="306"/>
      <c r="C33" s="296"/>
      <c r="D33" s="301"/>
      <c r="E33" s="301"/>
      <c r="F33" s="301"/>
      <c r="G33" s="301"/>
      <c r="H33" s="301"/>
      <c r="I33" s="297"/>
    </row>
    <row r="34" spans="1:9" ht="15.75" customHeight="1">
      <c r="A34" s="305"/>
      <c r="B34" s="306"/>
      <c r="C34" s="296"/>
      <c r="D34" s="301"/>
      <c r="E34" s="301"/>
      <c r="F34" s="301"/>
      <c r="G34" s="301"/>
      <c r="H34" s="301"/>
      <c r="I34" s="297"/>
    </row>
    <row r="35" spans="1:9" ht="15.75" customHeight="1">
      <c r="A35" s="305"/>
      <c r="B35" s="306"/>
      <c r="C35" s="296"/>
      <c r="D35" s="301"/>
      <c r="E35" s="301"/>
      <c r="F35" s="301"/>
      <c r="G35" s="301"/>
      <c r="H35" s="301"/>
      <c r="I35" s="297"/>
    </row>
    <row r="36" spans="1:9" ht="15.75" customHeight="1">
      <c r="A36" s="305"/>
      <c r="B36" s="306"/>
      <c r="C36" s="296"/>
      <c r="D36" s="301"/>
      <c r="E36" s="301"/>
      <c r="F36" s="301"/>
      <c r="G36" s="301"/>
      <c r="H36" s="301"/>
      <c r="I36" s="297"/>
    </row>
    <row r="37" spans="1:9" ht="15.75" customHeight="1">
      <c r="A37" s="305"/>
      <c r="B37" s="306"/>
      <c r="C37" s="296"/>
      <c r="D37" s="301"/>
      <c r="E37" s="301"/>
      <c r="F37" s="301"/>
      <c r="G37" s="301"/>
      <c r="H37" s="301"/>
      <c r="I37" s="297"/>
    </row>
    <row r="38" spans="1:9" ht="15.75" customHeight="1">
      <c r="A38" s="305"/>
      <c r="B38" s="306"/>
      <c r="C38" s="296"/>
      <c r="D38" s="301"/>
      <c r="E38" s="301"/>
      <c r="F38" s="301"/>
      <c r="G38" s="301"/>
      <c r="H38" s="301"/>
      <c r="I38" s="297"/>
    </row>
    <row r="39" spans="1:9" ht="15.75" customHeight="1">
      <c r="A39" s="305"/>
      <c r="B39" s="306"/>
      <c r="C39" s="296"/>
      <c r="D39" s="301"/>
      <c r="E39" s="301"/>
      <c r="F39" s="301"/>
      <c r="G39" s="301"/>
      <c r="H39" s="301"/>
      <c r="I39" s="297"/>
    </row>
    <row r="40" spans="1:9" ht="16.5" customHeight="1" thickBot="1">
      <c r="A40" s="307"/>
      <c r="B40" s="308"/>
      <c r="C40" s="298"/>
      <c r="D40" s="302"/>
      <c r="E40" s="302"/>
      <c r="F40" s="302"/>
      <c r="G40" s="302"/>
      <c r="H40" s="302"/>
      <c r="I40" s="299"/>
    </row>
    <row r="41" ht="15.75" thickBot="1"/>
    <row r="42" spans="1:9" ht="16.5" customHeight="1">
      <c r="A42" s="309" t="s">
        <v>204</v>
      </c>
      <c r="B42" s="310"/>
      <c r="C42" s="294"/>
      <c r="D42" s="300"/>
      <c r="E42" s="300"/>
      <c r="F42" s="300"/>
      <c r="G42" s="300"/>
      <c r="H42" s="300"/>
      <c r="I42" s="295"/>
    </row>
    <row r="43" spans="1:9" ht="15.75" customHeight="1">
      <c r="A43" s="311"/>
      <c r="B43" s="312"/>
      <c r="C43" s="296"/>
      <c r="D43" s="301"/>
      <c r="E43" s="301"/>
      <c r="F43" s="301"/>
      <c r="G43" s="301"/>
      <c r="H43" s="301"/>
      <c r="I43" s="297"/>
    </row>
    <row r="44" spans="1:9" ht="16.5" customHeight="1" thickBot="1">
      <c r="A44" s="313"/>
      <c r="B44" s="314"/>
      <c r="C44" s="298"/>
      <c r="D44" s="302"/>
      <c r="E44" s="302"/>
      <c r="F44" s="302"/>
      <c r="G44" s="302"/>
      <c r="H44" s="302"/>
      <c r="I44" s="299"/>
    </row>
    <row r="45" ht="15.75" thickBot="1"/>
    <row r="46" spans="1:9" ht="16.5" customHeight="1">
      <c r="A46" s="294" t="s">
        <v>205</v>
      </c>
      <c r="B46" s="295"/>
      <c r="C46" s="294"/>
      <c r="D46" s="300"/>
      <c r="E46" s="300"/>
      <c r="F46" s="300"/>
      <c r="G46" s="300"/>
      <c r="H46" s="300"/>
      <c r="I46" s="295"/>
    </row>
    <row r="47" spans="1:9" ht="15.75" customHeight="1">
      <c r="A47" s="296"/>
      <c r="B47" s="297"/>
      <c r="C47" s="296"/>
      <c r="D47" s="301"/>
      <c r="E47" s="301"/>
      <c r="F47" s="301"/>
      <c r="G47" s="301"/>
      <c r="H47" s="301"/>
      <c r="I47" s="297"/>
    </row>
    <row r="48" spans="1:9" ht="15.75" customHeight="1">
      <c r="A48" s="296"/>
      <c r="B48" s="297"/>
      <c r="C48" s="296"/>
      <c r="D48" s="301"/>
      <c r="E48" s="301"/>
      <c r="F48" s="301"/>
      <c r="G48" s="301"/>
      <c r="H48" s="301"/>
      <c r="I48" s="297"/>
    </row>
    <row r="49" spans="1:9" ht="15.75" customHeight="1">
      <c r="A49" s="296"/>
      <c r="B49" s="297"/>
      <c r="C49" s="296"/>
      <c r="D49" s="301"/>
      <c r="E49" s="301"/>
      <c r="F49" s="301"/>
      <c r="G49" s="301"/>
      <c r="H49" s="301"/>
      <c r="I49" s="297"/>
    </row>
    <row r="50" spans="1:9" ht="15.75" customHeight="1">
      <c r="A50" s="296"/>
      <c r="B50" s="297"/>
      <c r="C50" s="296"/>
      <c r="D50" s="301"/>
      <c r="E50" s="301"/>
      <c r="F50" s="301"/>
      <c r="G50" s="301"/>
      <c r="H50" s="301"/>
      <c r="I50" s="297"/>
    </row>
    <row r="51" spans="1:9" ht="16.5" customHeight="1" thickBot="1">
      <c r="A51" s="298"/>
      <c r="B51" s="299"/>
      <c r="C51" s="298"/>
      <c r="D51" s="302"/>
      <c r="E51" s="302"/>
      <c r="F51" s="302"/>
      <c r="G51" s="302"/>
      <c r="H51" s="302"/>
      <c r="I51" s="299"/>
    </row>
    <row r="52" ht="15.75" thickBot="1"/>
    <row r="53" spans="1:9" ht="16.5" customHeight="1">
      <c r="A53" s="294" t="s">
        <v>206</v>
      </c>
      <c r="B53" s="295"/>
      <c r="C53" s="294"/>
      <c r="D53" s="300"/>
      <c r="E53" s="300"/>
      <c r="F53" s="300"/>
      <c r="G53" s="300"/>
      <c r="H53" s="300"/>
      <c r="I53" s="295"/>
    </row>
    <row r="54" spans="1:9" ht="15.75" customHeight="1">
      <c r="A54" s="296"/>
      <c r="B54" s="297"/>
      <c r="C54" s="296"/>
      <c r="D54" s="301"/>
      <c r="E54" s="301"/>
      <c r="F54" s="301"/>
      <c r="G54" s="301"/>
      <c r="H54" s="301"/>
      <c r="I54" s="297"/>
    </row>
    <row r="55" spans="1:9" ht="15.75" customHeight="1">
      <c r="A55" s="296"/>
      <c r="B55" s="297"/>
      <c r="C55" s="296"/>
      <c r="D55" s="301"/>
      <c r="E55" s="301"/>
      <c r="F55" s="301"/>
      <c r="G55" s="301"/>
      <c r="H55" s="301"/>
      <c r="I55" s="297"/>
    </row>
    <row r="56" spans="1:9" ht="15.75" customHeight="1">
      <c r="A56" s="296"/>
      <c r="B56" s="297"/>
      <c r="C56" s="296"/>
      <c r="D56" s="301"/>
      <c r="E56" s="301"/>
      <c r="F56" s="301"/>
      <c r="G56" s="301"/>
      <c r="H56" s="301"/>
      <c r="I56" s="297"/>
    </row>
    <row r="57" spans="1:9" ht="15.75" customHeight="1">
      <c r="A57" s="296"/>
      <c r="B57" s="297"/>
      <c r="C57" s="296"/>
      <c r="D57" s="301"/>
      <c r="E57" s="301"/>
      <c r="F57" s="301"/>
      <c r="G57" s="301"/>
      <c r="H57" s="301"/>
      <c r="I57" s="297"/>
    </row>
    <row r="58" spans="1:9" ht="16.5" customHeight="1" thickBot="1">
      <c r="A58" s="298"/>
      <c r="B58" s="299"/>
      <c r="C58" s="298"/>
      <c r="D58" s="302"/>
      <c r="E58" s="302"/>
      <c r="F58" s="302"/>
      <c r="G58" s="302"/>
      <c r="H58" s="302"/>
      <c r="I58" s="299"/>
    </row>
    <row r="59" ht="15.75" thickBot="1"/>
    <row r="60" spans="1:9" ht="16.5" customHeight="1">
      <c r="A60" s="294" t="s">
        <v>207</v>
      </c>
      <c r="B60" s="295"/>
      <c r="C60" s="294"/>
      <c r="D60" s="300"/>
      <c r="E60" s="300"/>
      <c r="F60" s="300"/>
      <c r="G60" s="300"/>
      <c r="H60" s="300"/>
      <c r="I60" s="295"/>
    </row>
    <row r="61" spans="1:9" ht="15.75" customHeight="1">
      <c r="A61" s="296"/>
      <c r="B61" s="297"/>
      <c r="C61" s="296"/>
      <c r="D61" s="301"/>
      <c r="E61" s="301"/>
      <c r="F61" s="301"/>
      <c r="G61" s="301"/>
      <c r="H61" s="301"/>
      <c r="I61" s="297"/>
    </row>
    <row r="62" spans="1:9" ht="15.75" customHeight="1">
      <c r="A62" s="296"/>
      <c r="B62" s="297"/>
      <c r="C62" s="296"/>
      <c r="D62" s="301"/>
      <c r="E62" s="301"/>
      <c r="F62" s="301"/>
      <c r="G62" s="301"/>
      <c r="H62" s="301"/>
      <c r="I62" s="297"/>
    </row>
    <row r="63" spans="1:9" ht="15.75" customHeight="1">
      <c r="A63" s="296"/>
      <c r="B63" s="297"/>
      <c r="C63" s="296"/>
      <c r="D63" s="301"/>
      <c r="E63" s="301"/>
      <c r="F63" s="301"/>
      <c r="G63" s="301"/>
      <c r="H63" s="301"/>
      <c r="I63" s="297"/>
    </row>
    <row r="64" spans="1:9" ht="15.75" customHeight="1">
      <c r="A64" s="296"/>
      <c r="B64" s="297"/>
      <c r="C64" s="296"/>
      <c r="D64" s="301"/>
      <c r="E64" s="301"/>
      <c r="F64" s="301"/>
      <c r="G64" s="301"/>
      <c r="H64" s="301"/>
      <c r="I64" s="297"/>
    </row>
    <row r="65" spans="1:9" ht="16.5" customHeight="1" thickBot="1">
      <c r="A65" s="298"/>
      <c r="B65" s="299"/>
      <c r="C65" s="298"/>
      <c r="D65" s="302"/>
      <c r="E65" s="302"/>
      <c r="F65" s="302"/>
      <c r="G65" s="302"/>
      <c r="H65" s="302"/>
      <c r="I65" s="299"/>
    </row>
    <row r="66" ht="15.75" thickBot="1"/>
    <row r="67" spans="1:9" ht="16.5" customHeight="1">
      <c r="A67" s="294" t="s">
        <v>208</v>
      </c>
      <c r="B67" s="295"/>
      <c r="C67" s="294"/>
      <c r="D67" s="300"/>
      <c r="E67" s="300"/>
      <c r="F67" s="300"/>
      <c r="G67" s="300"/>
      <c r="H67" s="300"/>
      <c r="I67" s="295"/>
    </row>
    <row r="68" spans="1:9" ht="15.75" customHeight="1">
      <c r="A68" s="296"/>
      <c r="B68" s="297"/>
      <c r="C68" s="296"/>
      <c r="D68" s="301"/>
      <c r="E68" s="301"/>
      <c r="F68" s="301"/>
      <c r="G68" s="301"/>
      <c r="H68" s="301"/>
      <c r="I68" s="297"/>
    </row>
    <row r="69" spans="1:9" ht="15.75" customHeight="1">
      <c r="A69" s="296"/>
      <c r="B69" s="297"/>
      <c r="C69" s="296"/>
      <c r="D69" s="301"/>
      <c r="E69" s="301"/>
      <c r="F69" s="301"/>
      <c r="G69" s="301"/>
      <c r="H69" s="301"/>
      <c r="I69" s="297"/>
    </row>
    <row r="70" spans="1:9" ht="15.75" customHeight="1">
      <c r="A70" s="296"/>
      <c r="B70" s="297"/>
      <c r="C70" s="296"/>
      <c r="D70" s="301"/>
      <c r="E70" s="301"/>
      <c r="F70" s="301"/>
      <c r="G70" s="301"/>
      <c r="H70" s="301"/>
      <c r="I70" s="297"/>
    </row>
    <row r="71" spans="1:9" ht="15.75" customHeight="1">
      <c r="A71" s="296"/>
      <c r="B71" s="297"/>
      <c r="C71" s="296"/>
      <c r="D71" s="301"/>
      <c r="E71" s="301"/>
      <c r="F71" s="301"/>
      <c r="G71" s="301"/>
      <c r="H71" s="301"/>
      <c r="I71" s="297"/>
    </row>
    <row r="72" spans="1:9" ht="16.5" customHeight="1" thickBot="1">
      <c r="A72" s="298"/>
      <c r="B72" s="299"/>
      <c r="C72" s="298"/>
      <c r="D72" s="302"/>
      <c r="E72" s="302"/>
      <c r="F72" s="302"/>
      <c r="G72" s="302"/>
      <c r="H72" s="302"/>
      <c r="I72" s="299"/>
    </row>
    <row r="73" ht="15.75" thickBot="1"/>
    <row r="74" spans="1:9" ht="16.5" customHeight="1">
      <c r="A74" s="294" t="s">
        <v>218</v>
      </c>
      <c r="B74" s="295"/>
      <c r="C74" s="294"/>
      <c r="D74" s="300"/>
      <c r="E74" s="300"/>
      <c r="F74" s="300"/>
      <c r="G74" s="300"/>
      <c r="H74" s="300"/>
      <c r="I74" s="295"/>
    </row>
    <row r="75" spans="1:9" ht="15.75" customHeight="1">
      <c r="A75" s="296"/>
      <c r="B75" s="297"/>
      <c r="C75" s="296"/>
      <c r="D75" s="301"/>
      <c r="E75" s="301"/>
      <c r="F75" s="301"/>
      <c r="G75" s="301"/>
      <c r="H75" s="301"/>
      <c r="I75" s="297"/>
    </row>
    <row r="76" spans="1:9" ht="15.75" customHeight="1">
      <c r="A76" s="296"/>
      <c r="B76" s="297"/>
      <c r="C76" s="296"/>
      <c r="D76" s="301"/>
      <c r="E76" s="301"/>
      <c r="F76" s="301"/>
      <c r="G76" s="301"/>
      <c r="H76" s="301"/>
      <c r="I76" s="297"/>
    </row>
    <row r="77" spans="1:9" ht="15.75" customHeight="1">
      <c r="A77" s="296"/>
      <c r="B77" s="297"/>
      <c r="C77" s="296"/>
      <c r="D77" s="301"/>
      <c r="E77" s="301"/>
      <c r="F77" s="301"/>
      <c r="G77" s="301"/>
      <c r="H77" s="301"/>
      <c r="I77" s="297"/>
    </row>
    <row r="78" spans="1:9" ht="15.75" customHeight="1">
      <c r="A78" s="296"/>
      <c r="B78" s="297"/>
      <c r="C78" s="296"/>
      <c r="D78" s="301"/>
      <c r="E78" s="301"/>
      <c r="F78" s="301"/>
      <c r="G78" s="301"/>
      <c r="H78" s="301"/>
      <c r="I78" s="297"/>
    </row>
    <row r="79" spans="1:9" ht="15.75" customHeight="1">
      <c r="A79" s="296"/>
      <c r="B79" s="297"/>
      <c r="C79" s="296"/>
      <c r="D79" s="301"/>
      <c r="E79" s="301"/>
      <c r="F79" s="301"/>
      <c r="G79" s="301"/>
      <c r="H79" s="301"/>
      <c r="I79" s="297"/>
    </row>
    <row r="80" spans="1:9" ht="15.75" customHeight="1">
      <c r="A80" s="296"/>
      <c r="B80" s="297"/>
      <c r="C80" s="296"/>
      <c r="D80" s="301"/>
      <c r="E80" s="301"/>
      <c r="F80" s="301"/>
      <c r="G80" s="301"/>
      <c r="H80" s="301"/>
      <c r="I80" s="297"/>
    </row>
    <row r="81" spans="1:9" ht="15.75" customHeight="1">
      <c r="A81" s="296"/>
      <c r="B81" s="297"/>
      <c r="C81" s="296"/>
      <c r="D81" s="301"/>
      <c r="E81" s="301"/>
      <c r="F81" s="301"/>
      <c r="G81" s="301"/>
      <c r="H81" s="301"/>
      <c r="I81" s="297"/>
    </row>
    <row r="82" spans="1:9" ht="15.75" customHeight="1">
      <c r="A82" s="296"/>
      <c r="B82" s="297"/>
      <c r="C82" s="296"/>
      <c r="D82" s="301"/>
      <c r="E82" s="301"/>
      <c r="F82" s="301"/>
      <c r="G82" s="301"/>
      <c r="H82" s="301"/>
      <c r="I82" s="297"/>
    </row>
    <row r="83" spans="1:9" ht="15.75" customHeight="1">
      <c r="A83" s="296"/>
      <c r="B83" s="297"/>
      <c r="C83" s="296"/>
      <c r="D83" s="301"/>
      <c r="E83" s="301"/>
      <c r="F83" s="301"/>
      <c r="G83" s="301"/>
      <c r="H83" s="301"/>
      <c r="I83" s="297"/>
    </row>
    <row r="84" spans="1:9" ht="15.75" customHeight="1">
      <c r="A84" s="296"/>
      <c r="B84" s="297"/>
      <c r="C84" s="296"/>
      <c r="D84" s="301"/>
      <c r="E84" s="301"/>
      <c r="F84" s="301"/>
      <c r="G84" s="301"/>
      <c r="H84" s="301"/>
      <c r="I84" s="297"/>
    </row>
    <row r="85" spans="1:9" ht="15.75" customHeight="1">
      <c r="A85" s="296"/>
      <c r="B85" s="297"/>
      <c r="C85" s="296"/>
      <c r="D85" s="301"/>
      <c r="E85" s="301"/>
      <c r="F85" s="301"/>
      <c r="G85" s="301"/>
      <c r="H85" s="301"/>
      <c r="I85" s="297"/>
    </row>
    <row r="86" spans="1:9" ht="15.75" customHeight="1">
      <c r="A86" s="296"/>
      <c r="B86" s="297"/>
      <c r="C86" s="296"/>
      <c r="D86" s="301"/>
      <c r="E86" s="301"/>
      <c r="F86" s="301"/>
      <c r="G86" s="301"/>
      <c r="H86" s="301"/>
      <c r="I86" s="297"/>
    </row>
    <row r="87" spans="1:9" ht="15.75" customHeight="1">
      <c r="A87" s="296"/>
      <c r="B87" s="297"/>
      <c r="C87" s="296"/>
      <c r="D87" s="301"/>
      <c r="E87" s="301"/>
      <c r="F87" s="301"/>
      <c r="G87" s="301"/>
      <c r="H87" s="301"/>
      <c r="I87" s="297"/>
    </row>
    <row r="88" spans="1:9" ht="15.75" customHeight="1">
      <c r="A88" s="296"/>
      <c r="B88" s="297"/>
      <c r="C88" s="296"/>
      <c r="D88" s="301"/>
      <c r="E88" s="301"/>
      <c r="F88" s="301"/>
      <c r="G88" s="301"/>
      <c r="H88" s="301"/>
      <c r="I88" s="297"/>
    </row>
    <row r="89" spans="1:9" ht="15.75" customHeight="1">
      <c r="A89" s="296"/>
      <c r="B89" s="297"/>
      <c r="C89" s="296"/>
      <c r="D89" s="301"/>
      <c r="E89" s="301"/>
      <c r="F89" s="301"/>
      <c r="G89" s="301"/>
      <c r="H89" s="301"/>
      <c r="I89" s="297"/>
    </row>
    <row r="90" spans="1:9" ht="15.75" customHeight="1">
      <c r="A90" s="296"/>
      <c r="B90" s="297"/>
      <c r="C90" s="296"/>
      <c r="D90" s="301"/>
      <c r="E90" s="301"/>
      <c r="F90" s="301"/>
      <c r="G90" s="301"/>
      <c r="H90" s="301"/>
      <c r="I90" s="297"/>
    </row>
    <row r="91" spans="1:9" ht="15.75" customHeight="1">
      <c r="A91" s="296"/>
      <c r="B91" s="297"/>
      <c r="C91" s="296"/>
      <c r="D91" s="301"/>
      <c r="E91" s="301"/>
      <c r="F91" s="301"/>
      <c r="G91" s="301"/>
      <c r="H91" s="301"/>
      <c r="I91" s="297"/>
    </row>
    <row r="92" spans="1:9" ht="15.75" customHeight="1">
      <c r="A92" s="296"/>
      <c r="B92" s="297"/>
      <c r="C92" s="296"/>
      <c r="D92" s="301"/>
      <c r="E92" s="301"/>
      <c r="F92" s="301"/>
      <c r="G92" s="301"/>
      <c r="H92" s="301"/>
      <c r="I92" s="297"/>
    </row>
    <row r="93" spans="1:9" ht="15.75" customHeight="1">
      <c r="A93" s="296"/>
      <c r="B93" s="297"/>
      <c r="C93" s="296"/>
      <c r="D93" s="301"/>
      <c r="E93" s="301"/>
      <c r="F93" s="301"/>
      <c r="G93" s="301"/>
      <c r="H93" s="301"/>
      <c r="I93" s="297"/>
    </row>
    <row r="94" spans="1:9" ht="15.75" customHeight="1">
      <c r="A94" s="296"/>
      <c r="B94" s="297"/>
      <c r="C94" s="296"/>
      <c r="D94" s="301"/>
      <c r="E94" s="301"/>
      <c r="F94" s="301"/>
      <c r="G94" s="301"/>
      <c r="H94" s="301"/>
      <c r="I94" s="297"/>
    </row>
    <row r="95" spans="1:9" ht="15.75" customHeight="1">
      <c r="A95" s="296"/>
      <c r="B95" s="297"/>
      <c r="C95" s="296"/>
      <c r="D95" s="301"/>
      <c r="E95" s="301"/>
      <c r="F95" s="301"/>
      <c r="G95" s="301"/>
      <c r="H95" s="301"/>
      <c r="I95" s="297"/>
    </row>
    <row r="96" spans="1:9" ht="15.75" customHeight="1">
      <c r="A96" s="296"/>
      <c r="B96" s="297"/>
      <c r="C96" s="296"/>
      <c r="D96" s="301"/>
      <c r="E96" s="301"/>
      <c r="F96" s="301"/>
      <c r="G96" s="301"/>
      <c r="H96" s="301"/>
      <c r="I96" s="297"/>
    </row>
    <row r="97" spans="1:9" ht="15.75" customHeight="1">
      <c r="A97" s="296"/>
      <c r="B97" s="297"/>
      <c r="C97" s="296"/>
      <c r="D97" s="301"/>
      <c r="E97" s="301"/>
      <c r="F97" s="301"/>
      <c r="G97" s="301"/>
      <c r="H97" s="301"/>
      <c r="I97" s="297"/>
    </row>
    <row r="98" spans="1:9" ht="15.75" customHeight="1">
      <c r="A98" s="296"/>
      <c r="B98" s="297"/>
      <c r="C98" s="296"/>
      <c r="D98" s="301"/>
      <c r="E98" s="301"/>
      <c r="F98" s="301"/>
      <c r="G98" s="301"/>
      <c r="H98" s="301"/>
      <c r="I98" s="297"/>
    </row>
    <row r="99" spans="1:9" ht="15.75" customHeight="1">
      <c r="A99" s="296"/>
      <c r="B99" s="297"/>
      <c r="C99" s="296"/>
      <c r="D99" s="301"/>
      <c r="E99" s="301"/>
      <c r="F99" s="301"/>
      <c r="G99" s="301"/>
      <c r="H99" s="301"/>
      <c r="I99" s="297"/>
    </row>
    <row r="100" spans="1:9" ht="15.75" customHeight="1">
      <c r="A100" s="296"/>
      <c r="B100" s="297"/>
      <c r="C100" s="296"/>
      <c r="D100" s="301"/>
      <c r="E100" s="301"/>
      <c r="F100" s="301"/>
      <c r="G100" s="301"/>
      <c r="H100" s="301"/>
      <c r="I100" s="297"/>
    </row>
    <row r="101" spans="1:9" ht="16.5" customHeight="1" thickBot="1">
      <c r="A101" s="298"/>
      <c r="B101" s="299"/>
      <c r="C101" s="298"/>
      <c r="D101" s="302"/>
      <c r="E101" s="302"/>
      <c r="F101" s="302"/>
      <c r="G101" s="302"/>
      <c r="H101" s="302"/>
      <c r="I101" s="299"/>
    </row>
    <row r="102" ht="15.75" thickBot="1"/>
    <row r="103" spans="1:9" s="75" customFormat="1" ht="33" customHeight="1">
      <c r="A103" s="294" t="s">
        <v>209</v>
      </c>
      <c r="B103" s="295"/>
      <c r="C103" s="294"/>
      <c r="D103" s="300"/>
      <c r="E103" s="300"/>
      <c r="F103" s="300"/>
      <c r="G103" s="300"/>
      <c r="H103" s="300"/>
      <c r="I103" s="295"/>
    </row>
    <row r="104" spans="1:9" ht="15.75" customHeight="1">
      <c r="A104" s="296"/>
      <c r="B104" s="297"/>
      <c r="C104" s="296"/>
      <c r="D104" s="301"/>
      <c r="E104" s="301"/>
      <c r="F104" s="301"/>
      <c r="G104" s="301"/>
      <c r="H104" s="301"/>
      <c r="I104" s="297"/>
    </row>
    <row r="105" spans="1:9" ht="15.75" customHeight="1">
      <c r="A105" s="296"/>
      <c r="B105" s="297"/>
      <c r="C105" s="296"/>
      <c r="D105" s="301"/>
      <c r="E105" s="301"/>
      <c r="F105" s="301"/>
      <c r="G105" s="301"/>
      <c r="H105" s="301"/>
      <c r="I105" s="297"/>
    </row>
    <row r="106" spans="1:9" ht="15.75" customHeight="1">
      <c r="A106" s="296"/>
      <c r="B106" s="297"/>
      <c r="C106" s="296"/>
      <c r="D106" s="301"/>
      <c r="E106" s="301"/>
      <c r="F106" s="301"/>
      <c r="G106" s="301"/>
      <c r="H106" s="301"/>
      <c r="I106" s="297"/>
    </row>
    <row r="107" spans="1:9" ht="15.75" customHeight="1">
      <c r="A107" s="296"/>
      <c r="B107" s="297"/>
      <c r="C107" s="296"/>
      <c r="D107" s="301"/>
      <c r="E107" s="301"/>
      <c r="F107" s="301"/>
      <c r="G107" s="301"/>
      <c r="H107" s="301"/>
      <c r="I107" s="297"/>
    </row>
    <row r="108" spans="1:9" ht="15.75" customHeight="1">
      <c r="A108" s="296"/>
      <c r="B108" s="297"/>
      <c r="C108" s="296"/>
      <c r="D108" s="301"/>
      <c r="E108" s="301"/>
      <c r="F108" s="301"/>
      <c r="G108" s="301"/>
      <c r="H108" s="301"/>
      <c r="I108" s="297"/>
    </row>
    <row r="109" spans="1:9" ht="15.75" customHeight="1">
      <c r="A109" s="296"/>
      <c r="B109" s="297"/>
      <c r="C109" s="296"/>
      <c r="D109" s="301"/>
      <c r="E109" s="301"/>
      <c r="F109" s="301"/>
      <c r="G109" s="301"/>
      <c r="H109" s="301"/>
      <c r="I109" s="297"/>
    </row>
    <row r="110" spans="1:9" ht="15.75" customHeight="1">
      <c r="A110" s="296"/>
      <c r="B110" s="297"/>
      <c r="C110" s="296"/>
      <c r="D110" s="301"/>
      <c r="E110" s="301"/>
      <c r="F110" s="301"/>
      <c r="G110" s="301"/>
      <c r="H110" s="301"/>
      <c r="I110" s="297"/>
    </row>
    <row r="111" spans="1:9" ht="15.75" customHeight="1">
      <c r="A111" s="296"/>
      <c r="B111" s="297"/>
      <c r="C111" s="296"/>
      <c r="D111" s="301"/>
      <c r="E111" s="301"/>
      <c r="F111" s="301"/>
      <c r="G111" s="301"/>
      <c r="H111" s="301"/>
      <c r="I111" s="297"/>
    </row>
    <row r="112" spans="1:9" ht="15.75" customHeight="1">
      <c r="A112" s="296"/>
      <c r="B112" s="297"/>
      <c r="C112" s="296"/>
      <c r="D112" s="301"/>
      <c r="E112" s="301"/>
      <c r="F112" s="301"/>
      <c r="G112" s="301"/>
      <c r="H112" s="301"/>
      <c r="I112" s="297"/>
    </row>
    <row r="113" spans="1:9" ht="15.75" customHeight="1">
      <c r="A113" s="296"/>
      <c r="B113" s="297"/>
      <c r="C113" s="296"/>
      <c r="D113" s="301"/>
      <c r="E113" s="301"/>
      <c r="F113" s="301"/>
      <c r="G113" s="301"/>
      <c r="H113" s="301"/>
      <c r="I113" s="297"/>
    </row>
    <row r="114" spans="1:9" ht="15.75" customHeight="1">
      <c r="A114" s="296"/>
      <c r="B114" s="297"/>
      <c r="C114" s="296"/>
      <c r="D114" s="301"/>
      <c r="E114" s="301"/>
      <c r="F114" s="301"/>
      <c r="G114" s="301"/>
      <c r="H114" s="301"/>
      <c r="I114" s="297"/>
    </row>
    <row r="115" spans="1:9" ht="15.75" customHeight="1">
      <c r="A115" s="296"/>
      <c r="B115" s="297"/>
      <c r="C115" s="296"/>
      <c r="D115" s="301"/>
      <c r="E115" s="301"/>
      <c r="F115" s="301"/>
      <c r="G115" s="301"/>
      <c r="H115" s="301"/>
      <c r="I115" s="297"/>
    </row>
    <row r="116" spans="1:9" ht="15.75" customHeight="1">
      <c r="A116" s="296"/>
      <c r="B116" s="297"/>
      <c r="C116" s="296"/>
      <c r="D116" s="301"/>
      <c r="E116" s="301"/>
      <c r="F116" s="301"/>
      <c r="G116" s="301"/>
      <c r="H116" s="301"/>
      <c r="I116" s="297"/>
    </row>
    <row r="117" spans="1:9" ht="15.75" customHeight="1">
      <c r="A117" s="296"/>
      <c r="B117" s="297"/>
      <c r="C117" s="296"/>
      <c r="D117" s="301"/>
      <c r="E117" s="301"/>
      <c r="F117" s="301"/>
      <c r="G117" s="301"/>
      <c r="H117" s="301"/>
      <c r="I117" s="297"/>
    </row>
    <row r="118" spans="1:9" ht="15.75" customHeight="1">
      <c r="A118" s="296"/>
      <c r="B118" s="297"/>
      <c r="C118" s="296"/>
      <c r="D118" s="301"/>
      <c r="E118" s="301"/>
      <c r="F118" s="301"/>
      <c r="G118" s="301"/>
      <c r="H118" s="301"/>
      <c r="I118" s="297"/>
    </row>
    <row r="119" spans="1:9" ht="15.75" customHeight="1">
      <c r="A119" s="296"/>
      <c r="B119" s="297"/>
      <c r="C119" s="296"/>
      <c r="D119" s="301"/>
      <c r="E119" s="301"/>
      <c r="F119" s="301"/>
      <c r="G119" s="301"/>
      <c r="H119" s="301"/>
      <c r="I119" s="297"/>
    </row>
    <row r="120" spans="1:9" ht="15.75" customHeight="1">
      <c r="A120" s="296"/>
      <c r="B120" s="297"/>
      <c r="C120" s="296"/>
      <c r="D120" s="301"/>
      <c r="E120" s="301"/>
      <c r="F120" s="301"/>
      <c r="G120" s="301"/>
      <c r="H120" s="301"/>
      <c r="I120" s="297"/>
    </row>
    <row r="121" spans="1:9" ht="15.75" customHeight="1">
      <c r="A121" s="296"/>
      <c r="B121" s="297"/>
      <c r="C121" s="296"/>
      <c r="D121" s="301"/>
      <c r="E121" s="301"/>
      <c r="F121" s="301"/>
      <c r="G121" s="301"/>
      <c r="H121" s="301"/>
      <c r="I121" s="297"/>
    </row>
    <row r="122" spans="1:9" ht="15.75" customHeight="1">
      <c r="A122" s="296"/>
      <c r="B122" s="297"/>
      <c r="C122" s="296"/>
      <c r="D122" s="301"/>
      <c r="E122" s="301"/>
      <c r="F122" s="301"/>
      <c r="G122" s="301"/>
      <c r="H122" s="301"/>
      <c r="I122" s="297"/>
    </row>
    <row r="123" spans="1:9" ht="15.75" customHeight="1">
      <c r="A123" s="296"/>
      <c r="B123" s="297"/>
      <c r="C123" s="296"/>
      <c r="D123" s="301"/>
      <c r="E123" s="301"/>
      <c r="F123" s="301"/>
      <c r="G123" s="301"/>
      <c r="H123" s="301"/>
      <c r="I123" s="297"/>
    </row>
    <row r="124" spans="1:9" ht="15.75" customHeight="1">
      <c r="A124" s="296"/>
      <c r="B124" s="297"/>
      <c r="C124" s="296"/>
      <c r="D124" s="301"/>
      <c r="E124" s="301"/>
      <c r="F124" s="301"/>
      <c r="G124" s="301"/>
      <c r="H124" s="301"/>
      <c r="I124" s="297"/>
    </row>
    <row r="125" spans="1:9" ht="15.75" customHeight="1">
      <c r="A125" s="296"/>
      <c r="B125" s="297"/>
      <c r="C125" s="296"/>
      <c r="D125" s="301"/>
      <c r="E125" s="301"/>
      <c r="F125" s="301"/>
      <c r="G125" s="301"/>
      <c r="H125" s="301"/>
      <c r="I125" s="297"/>
    </row>
    <row r="126" spans="1:9" ht="15.75" customHeight="1">
      <c r="A126" s="296"/>
      <c r="B126" s="297"/>
      <c r="C126" s="296"/>
      <c r="D126" s="301"/>
      <c r="E126" s="301"/>
      <c r="F126" s="301"/>
      <c r="G126" s="301"/>
      <c r="H126" s="301"/>
      <c r="I126" s="297"/>
    </row>
    <row r="127" spans="1:9" ht="15.75" customHeight="1">
      <c r="A127" s="296"/>
      <c r="B127" s="297"/>
      <c r="C127" s="296"/>
      <c r="D127" s="301"/>
      <c r="E127" s="301"/>
      <c r="F127" s="301"/>
      <c r="G127" s="301"/>
      <c r="H127" s="301"/>
      <c r="I127" s="297"/>
    </row>
    <row r="128" spans="1:9" ht="15.75" customHeight="1">
      <c r="A128" s="296"/>
      <c r="B128" s="297"/>
      <c r="C128" s="296"/>
      <c r="D128" s="301"/>
      <c r="E128" s="301"/>
      <c r="F128" s="301"/>
      <c r="G128" s="301"/>
      <c r="H128" s="301"/>
      <c r="I128" s="297"/>
    </row>
    <row r="129" spans="1:9" ht="15.75" customHeight="1">
      <c r="A129" s="296"/>
      <c r="B129" s="297"/>
      <c r="C129" s="296"/>
      <c r="D129" s="301"/>
      <c r="E129" s="301"/>
      <c r="F129" s="301"/>
      <c r="G129" s="301"/>
      <c r="H129" s="301"/>
      <c r="I129" s="297"/>
    </row>
    <row r="130" spans="1:9" ht="16.5" customHeight="1" thickBot="1">
      <c r="A130" s="298"/>
      <c r="B130" s="299"/>
      <c r="C130" s="298"/>
      <c r="D130" s="302"/>
      <c r="E130" s="302"/>
      <c r="F130" s="302"/>
      <c r="G130" s="302"/>
      <c r="H130" s="302"/>
      <c r="I130" s="299"/>
    </row>
  </sheetData>
  <sheetProtection/>
  <mergeCells count="30">
    <mergeCell ref="A103:B130"/>
    <mergeCell ref="C103:I130"/>
    <mergeCell ref="C4:F4"/>
    <mergeCell ref="C5:F5"/>
    <mergeCell ref="C6:F6"/>
    <mergeCell ref="A1:I1"/>
    <mergeCell ref="A8:B15"/>
    <mergeCell ref="C8:I15"/>
    <mergeCell ref="A17:B19"/>
    <mergeCell ref="C17:I19"/>
    <mergeCell ref="A21:B22"/>
    <mergeCell ref="C21:I22"/>
    <mergeCell ref="A24:B26"/>
    <mergeCell ref="C24:I26"/>
    <mergeCell ref="A28:B30"/>
    <mergeCell ref="C28:I30"/>
    <mergeCell ref="A32:B40"/>
    <mergeCell ref="C32:I40"/>
    <mergeCell ref="A42:B44"/>
    <mergeCell ref="C42:I44"/>
    <mergeCell ref="A46:B51"/>
    <mergeCell ref="C46:I51"/>
    <mergeCell ref="A74:B101"/>
    <mergeCell ref="C74:I101"/>
    <mergeCell ref="A53:B58"/>
    <mergeCell ref="C53:I58"/>
    <mergeCell ref="A60:B65"/>
    <mergeCell ref="C60:I65"/>
    <mergeCell ref="A67:B72"/>
    <mergeCell ref="C67:I72"/>
  </mergeCells>
  <printOptions/>
  <pageMargins left="0.7" right="0.7" top="0.75" bottom="0.75" header="0.3" footer="0.3"/>
  <pageSetup orientation="portrait" scale="98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30">
      <selection activeCell="H34" sqref="H34"/>
    </sheetView>
  </sheetViews>
  <sheetFormatPr defaultColWidth="11.00390625" defaultRowHeight="15.75"/>
  <sheetData>
    <row r="1" spans="1:9" ht="15.75">
      <c r="A1" s="317" t="s">
        <v>192</v>
      </c>
      <c r="B1" s="335"/>
      <c r="C1" s="335"/>
      <c r="D1" s="335"/>
      <c r="E1" s="335"/>
      <c r="F1" s="335"/>
      <c r="G1" s="335"/>
      <c r="H1" s="335"/>
      <c r="I1" s="335"/>
    </row>
    <row r="2" spans="1:9" ht="15.75">
      <c r="A2" s="20"/>
      <c r="B2" s="20"/>
      <c r="C2" s="20"/>
      <c r="D2" s="20"/>
      <c r="E2" s="20"/>
      <c r="F2" s="20"/>
      <c r="G2" s="20"/>
      <c r="H2" s="20"/>
      <c r="I2" s="20"/>
    </row>
    <row r="3" spans="1:9" ht="15.75">
      <c r="A3" s="20"/>
      <c r="B3" s="20"/>
      <c r="C3" s="20"/>
      <c r="D3" s="20"/>
      <c r="E3" s="20"/>
      <c r="F3" s="20"/>
      <c r="G3" s="20"/>
      <c r="H3" s="20"/>
      <c r="I3" s="20"/>
    </row>
    <row r="4" spans="1:9" ht="15.75">
      <c r="A4" s="336" t="s">
        <v>0</v>
      </c>
      <c r="B4" s="336"/>
      <c r="C4" s="315">
        <f>'Signatures Page'!$C$6</f>
        <v>0</v>
      </c>
      <c r="D4" s="315"/>
      <c r="E4" s="315"/>
      <c r="F4" s="315"/>
      <c r="G4" s="4"/>
      <c r="H4" s="4"/>
      <c r="I4" s="4"/>
    </row>
    <row r="5" spans="1:9" ht="15.75">
      <c r="A5" s="336" t="s">
        <v>1</v>
      </c>
      <c r="B5" s="336"/>
      <c r="C5" s="315">
        <f>'Signatures Page'!$C$7</f>
        <v>0</v>
      </c>
      <c r="D5" s="315"/>
      <c r="E5" s="315"/>
      <c r="F5" s="315"/>
      <c r="G5" s="5"/>
      <c r="H5" s="4"/>
      <c r="I5" s="4"/>
    </row>
    <row r="6" spans="1:9" ht="15.75">
      <c r="A6" s="327" t="s">
        <v>18</v>
      </c>
      <c r="B6" s="327"/>
      <c r="C6" s="316">
        <f>'Signatures Page'!$C$9</f>
        <v>0</v>
      </c>
      <c r="D6" s="316"/>
      <c r="E6" s="316"/>
      <c r="F6" s="316"/>
      <c r="G6" s="20"/>
      <c r="H6" s="20"/>
      <c r="I6" s="20"/>
    </row>
    <row r="7" spans="1:9" ht="15.75">
      <c r="A7" s="20"/>
      <c r="B7" s="20"/>
      <c r="C7" s="20"/>
      <c r="D7" s="20"/>
      <c r="E7" s="20"/>
      <c r="F7" s="20"/>
      <c r="G7" s="20"/>
      <c r="H7" s="20"/>
      <c r="I7" s="20"/>
    </row>
    <row r="8" spans="1:9" ht="30.75" customHeight="1" thickBot="1">
      <c r="A8" s="328" t="s">
        <v>150</v>
      </c>
      <c r="B8" s="328"/>
      <c r="C8" s="328"/>
      <c r="D8" s="328"/>
      <c r="E8" s="328"/>
      <c r="F8" s="328"/>
      <c r="G8" s="328"/>
      <c r="H8" s="328"/>
      <c r="I8" s="328"/>
    </row>
    <row r="9" spans="1:9" ht="16.5" thickBot="1">
      <c r="A9" s="329"/>
      <c r="B9" s="330"/>
      <c r="C9" s="330"/>
      <c r="D9" s="330"/>
      <c r="E9" s="330"/>
      <c r="F9" s="330"/>
      <c r="G9" s="330"/>
      <c r="H9" s="330"/>
      <c r="I9" s="331"/>
    </row>
    <row r="10" spans="1:9" ht="15.75">
      <c r="A10" s="64"/>
      <c r="B10" s="64"/>
      <c r="C10" s="64"/>
      <c r="D10" s="64"/>
      <c r="E10" s="64"/>
      <c r="F10" s="64"/>
      <c r="G10" s="64"/>
      <c r="H10" s="64"/>
      <c r="I10" s="64"/>
    </row>
    <row r="11" spans="1:9" ht="16.5" thickBot="1">
      <c r="A11" s="332" t="s">
        <v>151</v>
      </c>
      <c r="B11" s="332"/>
      <c r="C11" s="332"/>
      <c r="D11" s="332"/>
      <c r="E11" s="332"/>
      <c r="F11" s="332"/>
      <c r="G11" s="332"/>
      <c r="H11" s="332"/>
      <c r="I11" s="332"/>
    </row>
    <row r="12" spans="1:9" ht="82.5" customHeight="1">
      <c r="A12" s="67" t="s">
        <v>152</v>
      </c>
      <c r="B12" s="68" t="s">
        <v>153</v>
      </c>
      <c r="C12" s="68" t="s">
        <v>154</v>
      </c>
      <c r="D12" s="68" t="s">
        <v>155</v>
      </c>
      <c r="E12" s="65" t="s">
        <v>156</v>
      </c>
      <c r="F12" s="64"/>
      <c r="G12" s="66"/>
      <c r="H12" s="66"/>
      <c r="I12" s="66"/>
    </row>
    <row r="13" spans="1:9" ht="33" customHeight="1" thickBot="1">
      <c r="A13" s="69"/>
      <c r="B13" s="70"/>
      <c r="C13" s="70"/>
      <c r="D13" s="70"/>
      <c r="E13" s="71"/>
      <c r="F13" s="64"/>
      <c r="G13" s="64"/>
      <c r="H13" s="64"/>
      <c r="I13" s="64"/>
    </row>
    <row r="14" spans="1:9" ht="15.75">
      <c r="A14" s="64"/>
      <c r="B14" s="64"/>
      <c r="C14" s="64"/>
      <c r="D14" s="64"/>
      <c r="E14" s="64"/>
      <c r="F14" s="64"/>
      <c r="G14" s="64"/>
      <c r="H14" s="64"/>
      <c r="I14" s="64"/>
    </row>
    <row r="15" spans="1:9" ht="16.5" thickBot="1">
      <c r="A15" s="332" t="s">
        <v>157</v>
      </c>
      <c r="B15" s="332"/>
      <c r="C15" s="332"/>
      <c r="D15" s="332"/>
      <c r="E15" s="332"/>
      <c r="F15" s="332"/>
      <c r="G15" s="332"/>
      <c r="H15" s="332"/>
      <c r="I15" s="332"/>
    </row>
    <row r="16" spans="1:9" ht="21.75" customHeight="1">
      <c r="A16" s="337" t="s">
        <v>221</v>
      </c>
      <c r="B16" s="333" t="s">
        <v>219</v>
      </c>
      <c r="C16" s="333" t="s">
        <v>158</v>
      </c>
      <c r="D16" s="333" t="s">
        <v>222</v>
      </c>
      <c r="E16" s="333" t="s">
        <v>223</v>
      </c>
      <c r="F16" s="496" t="s">
        <v>224</v>
      </c>
      <c r="G16" s="497" t="s">
        <v>225</v>
      </c>
      <c r="H16" s="64"/>
      <c r="I16" s="64"/>
    </row>
    <row r="17" spans="1:9" ht="73.5" customHeight="1">
      <c r="A17" s="338"/>
      <c r="B17" s="334"/>
      <c r="C17" s="334"/>
      <c r="D17" s="334"/>
      <c r="E17" s="334"/>
      <c r="F17" s="498"/>
      <c r="G17" s="499"/>
      <c r="H17" s="64"/>
      <c r="I17" s="64"/>
    </row>
    <row r="18" spans="1:9" ht="30.75" customHeight="1" thickBot="1">
      <c r="A18" s="69"/>
      <c r="B18" s="70"/>
      <c r="C18" s="70"/>
      <c r="D18" s="70"/>
      <c r="E18" s="70"/>
      <c r="F18" s="494"/>
      <c r="G18" s="495"/>
      <c r="H18" s="64"/>
      <c r="I18" s="64"/>
    </row>
    <row r="19" spans="1:9" ht="15.75">
      <c r="A19" s="64"/>
      <c r="B19" s="64"/>
      <c r="C19" s="64"/>
      <c r="D19" s="64"/>
      <c r="E19" s="64"/>
      <c r="F19" s="64"/>
      <c r="G19" s="64"/>
      <c r="H19" s="64"/>
      <c r="I19" s="64"/>
    </row>
    <row r="20" spans="1:9" ht="16.5" thickBot="1">
      <c r="A20" s="332" t="s">
        <v>162</v>
      </c>
      <c r="B20" s="332"/>
      <c r="C20" s="332"/>
      <c r="D20" s="332"/>
      <c r="E20" s="332"/>
      <c r="F20" s="332"/>
      <c r="G20" s="332"/>
      <c r="H20" s="332"/>
      <c r="I20" s="332"/>
    </row>
    <row r="21" spans="1:9" ht="105">
      <c r="A21" s="67" t="s">
        <v>159</v>
      </c>
      <c r="B21" s="68" t="s">
        <v>160</v>
      </c>
      <c r="C21" s="68" t="s">
        <v>161</v>
      </c>
      <c r="D21" s="68" t="s">
        <v>226</v>
      </c>
      <c r="E21" s="65" t="s">
        <v>225</v>
      </c>
      <c r="F21" s="64"/>
      <c r="G21" s="64"/>
      <c r="H21" s="64"/>
      <c r="I21" s="64"/>
    </row>
    <row r="22" spans="1:9" ht="31.5" customHeight="1" thickBot="1">
      <c r="A22" s="69"/>
      <c r="B22" s="70"/>
      <c r="C22" s="70"/>
      <c r="D22" s="70"/>
      <c r="E22" s="71"/>
      <c r="F22" s="64"/>
      <c r="G22" s="64"/>
      <c r="H22" s="64"/>
      <c r="I22" s="64"/>
    </row>
    <row r="23" spans="1:9" ht="15.75">
      <c r="A23" s="64"/>
      <c r="B23" s="64"/>
      <c r="C23" s="64"/>
      <c r="D23" s="64"/>
      <c r="E23" s="64"/>
      <c r="F23" s="64"/>
      <c r="G23" s="64"/>
      <c r="H23" s="64"/>
      <c r="I23" s="64"/>
    </row>
    <row r="24" spans="1:9" ht="16.5" thickBot="1">
      <c r="A24" s="332"/>
      <c r="B24" s="332"/>
      <c r="C24" s="332"/>
      <c r="D24" s="332"/>
      <c r="E24" s="332"/>
      <c r="F24" s="332"/>
      <c r="G24" s="332"/>
      <c r="H24" s="332"/>
      <c r="I24" s="332"/>
    </row>
    <row r="25" spans="1:9" ht="75">
      <c r="A25" s="250" t="s">
        <v>227</v>
      </c>
      <c r="B25" s="251" t="s">
        <v>228</v>
      </c>
      <c r="C25" s="251" t="s">
        <v>229</v>
      </c>
      <c r="D25" s="251" t="s">
        <v>230</v>
      </c>
      <c r="E25" s="251" t="s">
        <v>231</v>
      </c>
      <c r="F25" s="251" t="s">
        <v>233</v>
      </c>
      <c r="G25" s="65" t="s">
        <v>234</v>
      </c>
      <c r="H25" s="500"/>
      <c r="I25" s="64"/>
    </row>
    <row r="26" spans="1:9" ht="31.5" customHeight="1" thickBot="1">
      <c r="A26" s="69"/>
      <c r="B26" s="70"/>
      <c r="C26" s="70"/>
      <c r="D26" s="70"/>
      <c r="E26" s="70"/>
      <c r="F26" s="70"/>
      <c r="G26" s="71"/>
      <c r="H26" s="501"/>
      <c r="I26" s="64"/>
    </row>
    <row r="27" spans="1:9" ht="15.75">
      <c r="A27" s="64"/>
      <c r="B27" s="64"/>
      <c r="C27" s="64"/>
      <c r="D27" s="64"/>
      <c r="E27" s="64"/>
      <c r="F27" s="64"/>
      <c r="G27" s="64"/>
      <c r="H27" s="64"/>
      <c r="I27" s="64"/>
    </row>
    <row r="28" spans="1:9" ht="16.5" thickBot="1">
      <c r="A28" s="332" t="s">
        <v>232</v>
      </c>
      <c r="B28" s="332"/>
      <c r="C28" s="332"/>
      <c r="D28" s="332"/>
      <c r="E28" s="332"/>
      <c r="F28" s="332"/>
      <c r="G28" s="332"/>
      <c r="H28" s="332"/>
      <c r="I28" s="332"/>
    </row>
    <row r="29" spans="1:9" ht="75">
      <c r="A29" s="250" t="s">
        <v>235</v>
      </c>
      <c r="B29" s="250" t="s">
        <v>236</v>
      </c>
      <c r="C29" s="250" t="s">
        <v>237</v>
      </c>
      <c r="D29" s="250" t="s">
        <v>238</v>
      </c>
      <c r="E29" s="250" t="s">
        <v>239</v>
      </c>
      <c r="F29" s="250" t="s">
        <v>240</v>
      </c>
      <c r="G29" s="502" t="s">
        <v>241</v>
      </c>
      <c r="H29" s="500" t="s">
        <v>235</v>
      </c>
      <c r="I29" s="64"/>
    </row>
    <row r="30" spans="1:9" ht="33" customHeight="1" thickBot="1">
      <c r="A30" s="69"/>
      <c r="B30" s="70"/>
      <c r="C30" s="70"/>
      <c r="D30" s="70"/>
      <c r="E30" s="70"/>
      <c r="F30" s="70"/>
      <c r="G30" s="71"/>
      <c r="H30" s="501"/>
      <c r="I30" s="64"/>
    </row>
    <row r="31" spans="1:9" ht="15.75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16.5" thickBot="1">
      <c r="A32" s="332" t="s">
        <v>163</v>
      </c>
      <c r="B32" s="332"/>
      <c r="C32" s="332"/>
      <c r="D32" s="332"/>
      <c r="E32" s="332"/>
      <c r="F32" s="332"/>
      <c r="G32" s="332"/>
      <c r="H32" s="332"/>
      <c r="I32" s="332"/>
    </row>
    <row r="33" spans="1:9" ht="30">
      <c r="A33" s="67" t="s">
        <v>164</v>
      </c>
      <c r="B33" s="68" t="s">
        <v>165</v>
      </c>
      <c r="C33" s="68" t="s">
        <v>166</v>
      </c>
      <c r="D33" s="68" t="s">
        <v>167</v>
      </c>
      <c r="E33" s="68" t="s">
        <v>168</v>
      </c>
      <c r="F33" s="68" t="s">
        <v>217</v>
      </c>
      <c r="G33" s="68" t="s">
        <v>216</v>
      </c>
      <c r="H33" s="65" t="s">
        <v>242</v>
      </c>
      <c r="I33" s="64"/>
    </row>
    <row r="34" spans="1:9" ht="15.75">
      <c r="A34" s="72"/>
      <c r="B34" s="73"/>
      <c r="C34" s="73"/>
      <c r="D34" s="73"/>
      <c r="E34" s="73"/>
      <c r="F34" s="73"/>
      <c r="G34" s="73"/>
      <c r="H34" s="74"/>
      <c r="I34" s="64"/>
    </row>
    <row r="35" spans="1:9" ht="15.75">
      <c r="A35" s="72"/>
      <c r="B35" s="73"/>
      <c r="C35" s="73"/>
      <c r="D35" s="73"/>
      <c r="E35" s="73"/>
      <c r="F35" s="73"/>
      <c r="G35" s="73"/>
      <c r="H35" s="74"/>
      <c r="I35" s="64"/>
    </row>
    <row r="36" spans="1:9" ht="15.75">
      <c r="A36" s="72"/>
      <c r="B36" s="73"/>
      <c r="C36" s="73"/>
      <c r="D36" s="73"/>
      <c r="E36" s="73"/>
      <c r="F36" s="73"/>
      <c r="G36" s="73"/>
      <c r="H36" s="74"/>
      <c r="I36" s="64"/>
    </row>
    <row r="37" spans="1:9" ht="15.75">
      <c r="A37" s="72"/>
      <c r="B37" s="73"/>
      <c r="C37" s="73"/>
      <c r="D37" s="73"/>
      <c r="E37" s="73"/>
      <c r="F37" s="73"/>
      <c r="G37" s="73"/>
      <c r="H37" s="74"/>
      <c r="I37" s="64"/>
    </row>
    <row r="38" spans="1:9" ht="15.75">
      <c r="A38" s="72"/>
      <c r="B38" s="73"/>
      <c r="C38" s="73"/>
      <c r="D38" s="73"/>
      <c r="E38" s="73"/>
      <c r="F38" s="73"/>
      <c r="G38" s="73"/>
      <c r="H38" s="74"/>
      <c r="I38" s="64"/>
    </row>
    <row r="39" spans="1:9" ht="15.75">
      <c r="A39" s="72"/>
      <c r="B39" s="73"/>
      <c r="C39" s="73"/>
      <c r="D39" s="73"/>
      <c r="E39" s="73"/>
      <c r="F39" s="73"/>
      <c r="G39" s="73"/>
      <c r="H39" s="74"/>
      <c r="I39" s="64"/>
    </row>
    <row r="40" spans="1:9" ht="15.75">
      <c r="A40" s="72"/>
      <c r="B40" s="73"/>
      <c r="C40" s="73"/>
      <c r="D40" s="73"/>
      <c r="E40" s="73"/>
      <c r="F40" s="73"/>
      <c r="G40" s="73"/>
      <c r="H40" s="74"/>
      <c r="I40" s="64"/>
    </row>
    <row r="41" spans="1:9" ht="15.75">
      <c r="A41" s="72"/>
      <c r="B41" s="73"/>
      <c r="C41" s="73"/>
      <c r="D41" s="73"/>
      <c r="E41" s="73"/>
      <c r="F41" s="73"/>
      <c r="G41" s="73"/>
      <c r="H41" s="74"/>
      <c r="I41" s="64"/>
    </row>
    <row r="42" spans="1:9" ht="15.75">
      <c r="A42" s="72"/>
      <c r="B42" s="73"/>
      <c r="C42" s="73"/>
      <c r="D42" s="73"/>
      <c r="E42" s="73"/>
      <c r="F42" s="73"/>
      <c r="G42" s="73"/>
      <c r="H42" s="74"/>
      <c r="I42" s="64"/>
    </row>
    <row r="43" spans="1:9" ht="15.75">
      <c r="A43" s="72"/>
      <c r="B43" s="73"/>
      <c r="C43" s="73"/>
      <c r="D43" s="73"/>
      <c r="E43" s="73"/>
      <c r="F43" s="73"/>
      <c r="G43" s="73"/>
      <c r="H43" s="74"/>
      <c r="I43" s="64"/>
    </row>
    <row r="44" spans="1:9" ht="15.75">
      <c r="A44" s="72"/>
      <c r="B44" s="73"/>
      <c r="C44" s="73"/>
      <c r="D44" s="73"/>
      <c r="E44" s="73"/>
      <c r="F44" s="73"/>
      <c r="G44" s="73"/>
      <c r="H44" s="74"/>
      <c r="I44" s="64"/>
    </row>
    <row r="45" spans="1:9" ht="15.75">
      <c r="A45" s="72"/>
      <c r="B45" s="73"/>
      <c r="C45" s="73"/>
      <c r="D45" s="73"/>
      <c r="E45" s="73"/>
      <c r="F45" s="73"/>
      <c r="G45" s="73"/>
      <c r="H45" s="74"/>
      <c r="I45" s="64"/>
    </row>
    <row r="46" spans="1:9" ht="15.75">
      <c r="A46" s="72"/>
      <c r="B46" s="73"/>
      <c r="C46" s="73"/>
      <c r="D46" s="73"/>
      <c r="E46" s="73"/>
      <c r="F46" s="73"/>
      <c r="G46" s="73"/>
      <c r="H46" s="74"/>
      <c r="I46" s="64"/>
    </row>
    <row r="47" spans="1:9" ht="16.5" thickBot="1">
      <c r="A47" s="69"/>
      <c r="B47" s="70"/>
      <c r="C47" s="70"/>
      <c r="D47" s="70"/>
      <c r="E47" s="70"/>
      <c r="F47" s="70"/>
      <c r="G47" s="70"/>
      <c r="H47" s="71"/>
      <c r="I47" s="64"/>
    </row>
  </sheetData>
  <sheetProtection selectLockedCells="1"/>
  <mergeCells count="22">
    <mergeCell ref="G16:G17"/>
    <mergeCell ref="A28:I28"/>
    <mergeCell ref="A32:I32"/>
    <mergeCell ref="A1:I1"/>
    <mergeCell ref="A4:B4"/>
    <mergeCell ref="C4:F4"/>
    <mergeCell ref="A5:B5"/>
    <mergeCell ref="C5:F5"/>
    <mergeCell ref="A15:I15"/>
    <mergeCell ref="A16:A17"/>
    <mergeCell ref="B16:B17"/>
    <mergeCell ref="C16:C17"/>
    <mergeCell ref="A6:B6"/>
    <mergeCell ref="C6:F6"/>
    <mergeCell ref="A8:I8"/>
    <mergeCell ref="A9:I9"/>
    <mergeCell ref="A11:I11"/>
    <mergeCell ref="A24:I24"/>
    <mergeCell ref="D16:D17"/>
    <mergeCell ref="A20:I20"/>
    <mergeCell ref="E16:E17"/>
    <mergeCell ref="F16:F17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workbookViewId="0" topLeftCell="A52">
      <selection activeCell="B64" sqref="B64:I64"/>
    </sheetView>
  </sheetViews>
  <sheetFormatPr defaultColWidth="8.875" defaultRowHeight="15.75"/>
  <cols>
    <col min="1" max="1" width="36.00390625" style="45" customWidth="1"/>
    <col min="2" max="9" width="9.375" style="45" customWidth="1"/>
    <col min="10" max="10" width="18.625" style="46" customWidth="1"/>
    <col min="11" max="11" width="45.875" style="191" customWidth="1"/>
    <col min="12" max="12" width="10.50390625" style="45" bestFit="1" customWidth="1"/>
    <col min="13" max="16384" width="8.875" style="45" customWidth="1"/>
  </cols>
  <sheetData>
    <row r="1" spans="1:10" ht="13.5">
      <c r="A1" s="342" t="s">
        <v>191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6:7" ht="13.5">
      <c r="F2" s="25"/>
      <c r="G2" s="25"/>
    </row>
    <row r="3" spans="6:7" ht="13.5">
      <c r="F3" s="47"/>
      <c r="G3" s="48"/>
    </row>
    <row r="4" spans="1:7" ht="13.5">
      <c r="A4" s="29" t="s">
        <v>0</v>
      </c>
      <c r="B4" s="343">
        <f>'Signatures Page'!$C$6</f>
        <v>0</v>
      </c>
      <c r="C4" s="343"/>
      <c r="D4" s="343"/>
      <c r="E4" s="25"/>
      <c r="F4" s="25"/>
      <c r="G4" s="25"/>
    </row>
    <row r="5" spans="1:5" ht="13.5">
      <c r="A5" s="29" t="s">
        <v>1</v>
      </c>
      <c r="B5" s="343">
        <f>'Signatures Page'!$C$7</f>
        <v>0</v>
      </c>
      <c r="C5" s="343"/>
      <c r="D5" s="343"/>
      <c r="E5" s="49"/>
    </row>
    <row r="6" spans="1:4" ht="13.5">
      <c r="A6" s="29" t="s">
        <v>18</v>
      </c>
      <c r="B6" s="344">
        <f>'Signatures Page'!$C$9</f>
        <v>0</v>
      </c>
      <c r="C6" s="344"/>
      <c r="D6" s="344"/>
    </row>
    <row r="7" spans="1:4" ht="13.5">
      <c r="A7" s="29"/>
      <c r="B7" s="111"/>
      <c r="C7" s="111"/>
      <c r="D7" s="111"/>
    </row>
    <row r="8" spans="1:4" ht="15" thickBot="1">
      <c r="A8" s="29"/>
      <c r="B8" s="50"/>
      <c r="C8" s="111"/>
      <c r="D8" s="111"/>
    </row>
    <row r="9" spans="1:11" ht="15">
      <c r="A9" s="147" t="s">
        <v>106</v>
      </c>
      <c r="B9" s="339" t="s">
        <v>173</v>
      </c>
      <c r="C9" s="340"/>
      <c r="D9" s="340"/>
      <c r="E9" s="340"/>
      <c r="F9" s="340"/>
      <c r="G9" s="340"/>
      <c r="H9" s="340"/>
      <c r="I9" s="341"/>
      <c r="J9" s="142" t="s">
        <v>174</v>
      </c>
      <c r="K9" s="192" t="s">
        <v>196</v>
      </c>
    </row>
    <row r="10" spans="1:11" ht="13.5">
      <c r="A10" s="100" t="s">
        <v>46</v>
      </c>
      <c r="B10" s="351"/>
      <c r="C10" s="352"/>
      <c r="D10" s="352"/>
      <c r="E10" s="352"/>
      <c r="F10" s="352"/>
      <c r="G10" s="352"/>
      <c r="H10" s="352"/>
      <c r="I10" s="353"/>
      <c r="J10" s="143"/>
      <c r="K10" s="193"/>
    </row>
    <row r="11" spans="1:11" ht="13.5">
      <c r="A11" s="100" t="s">
        <v>47</v>
      </c>
      <c r="B11" s="351"/>
      <c r="C11" s="352"/>
      <c r="D11" s="352"/>
      <c r="E11" s="352"/>
      <c r="F11" s="352"/>
      <c r="G11" s="352"/>
      <c r="H11" s="352"/>
      <c r="I11" s="353"/>
      <c r="J11" s="143"/>
      <c r="K11" s="193"/>
    </row>
    <row r="12" spans="1:11" ht="13.5">
      <c r="A12" s="100" t="s">
        <v>48</v>
      </c>
      <c r="B12" s="351"/>
      <c r="C12" s="352"/>
      <c r="D12" s="352"/>
      <c r="E12" s="352"/>
      <c r="F12" s="352"/>
      <c r="G12" s="352"/>
      <c r="H12" s="352"/>
      <c r="I12" s="353"/>
      <c r="J12" s="143"/>
      <c r="K12" s="193"/>
    </row>
    <row r="13" spans="1:11" ht="13.5">
      <c r="A13" s="100" t="s">
        <v>49</v>
      </c>
      <c r="B13" s="351"/>
      <c r="C13" s="352"/>
      <c r="D13" s="352"/>
      <c r="E13" s="352"/>
      <c r="F13" s="352"/>
      <c r="G13" s="352"/>
      <c r="H13" s="352"/>
      <c r="I13" s="353"/>
      <c r="J13" s="143"/>
      <c r="K13" s="193"/>
    </row>
    <row r="14" spans="1:11" ht="18.75" thickBot="1">
      <c r="A14" s="146" t="s">
        <v>81</v>
      </c>
      <c r="B14" s="354"/>
      <c r="C14" s="355"/>
      <c r="D14" s="355"/>
      <c r="E14" s="355"/>
      <c r="F14" s="355"/>
      <c r="G14" s="355"/>
      <c r="H14" s="355"/>
      <c r="I14" s="356"/>
      <c r="J14" s="144">
        <f>SUM(J10:J13)</f>
        <v>0</v>
      </c>
      <c r="K14" s="194"/>
    </row>
    <row r="15" spans="1:11" ht="15" thickBo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95"/>
    </row>
    <row r="16" spans="1:11" ht="15.75" customHeight="1">
      <c r="A16" s="148" t="s">
        <v>33</v>
      </c>
      <c r="B16" s="345" t="s">
        <v>177</v>
      </c>
      <c r="C16" s="345"/>
      <c r="D16" s="345"/>
      <c r="E16" s="345"/>
      <c r="F16" s="345"/>
      <c r="G16" s="345"/>
      <c r="H16" s="345"/>
      <c r="I16" s="345"/>
      <c r="J16" s="348" t="s">
        <v>194</v>
      </c>
      <c r="K16" s="386" t="s">
        <v>196</v>
      </c>
    </row>
    <row r="17" spans="1:11" ht="13.5">
      <c r="A17" s="149" t="s">
        <v>45</v>
      </c>
      <c r="B17" s="346"/>
      <c r="C17" s="346"/>
      <c r="D17" s="346"/>
      <c r="E17" s="346"/>
      <c r="F17" s="346"/>
      <c r="G17" s="346"/>
      <c r="H17" s="346"/>
      <c r="I17" s="346"/>
      <c r="J17" s="349"/>
      <c r="K17" s="387"/>
    </row>
    <row r="18" spans="1:11" ht="13.5" customHeight="1">
      <c r="A18" s="149" t="s">
        <v>89</v>
      </c>
      <c r="B18" s="346"/>
      <c r="C18" s="346"/>
      <c r="D18" s="346"/>
      <c r="E18" s="346"/>
      <c r="F18" s="346"/>
      <c r="G18" s="346"/>
      <c r="H18" s="346"/>
      <c r="I18" s="346"/>
      <c r="J18" s="349"/>
      <c r="K18" s="387"/>
    </row>
    <row r="19" spans="1:11" ht="13.5">
      <c r="A19" s="150" t="s">
        <v>185</v>
      </c>
      <c r="B19" s="347"/>
      <c r="C19" s="347"/>
      <c r="D19" s="347"/>
      <c r="E19" s="347"/>
      <c r="F19" s="347"/>
      <c r="G19" s="347"/>
      <c r="H19" s="347"/>
      <c r="I19" s="347"/>
      <c r="J19" s="350"/>
      <c r="K19" s="388"/>
    </row>
    <row r="20" spans="1:11" ht="13.5">
      <c r="A20" s="95"/>
      <c r="B20" s="357"/>
      <c r="C20" s="358"/>
      <c r="D20" s="358"/>
      <c r="E20" s="358"/>
      <c r="F20" s="358"/>
      <c r="G20" s="358"/>
      <c r="H20" s="358"/>
      <c r="I20" s="359"/>
      <c r="J20" s="128"/>
      <c r="K20" s="193"/>
    </row>
    <row r="21" spans="1:11" ht="13.5">
      <c r="A21" s="95"/>
      <c r="B21" s="360"/>
      <c r="C21" s="360"/>
      <c r="D21" s="360"/>
      <c r="E21" s="360"/>
      <c r="F21" s="360"/>
      <c r="G21" s="360"/>
      <c r="H21" s="360"/>
      <c r="I21" s="360"/>
      <c r="J21" s="128"/>
      <c r="K21" s="193"/>
    </row>
    <row r="22" spans="1:11" ht="13.5">
      <c r="A22" s="95"/>
      <c r="B22" s="360"/>
      <c r="C22" s="360"/>
      <c r="D22" s="360"/>
      <c r="E22" s="360"/>
      <c r="F22" s="360"/>
      <c r="G22" s="360"/>
      <c r="H22" s="360"/>
      <c r="I22" s="360"/>
      <c r="J22" s="128"/>
      <c r="K22" s="193"/>
    </row>
    <row r="23" spans="1:11" ht="13.5">
      <c r="A23" s="95"/>
      <c r="B23" s="360"/>
      <c r="C23" s="360"/>
      <c r="D23" s="360"/>
      <c r="E23" s="360"/>
      <c r="F23" s="360"/>
      <c r="G23" s="360"/>
      <c r="H23" s="360"/>
      <c r="I23" s="360"/>
      <c r="J23" s="128"/>
      <c r="K23" s="193"/>
    </row>
    <row r="24" spans="1:11" ht="13.5">
      <c r="A24" s="95"/>
      <c r="B24" s="360"/>
      <c r="C24" s="360"/>
      <c r="D24" s="360"/>
      <c r="E24" s="360"/>
      <c r="F24" s="360"/>
      <c r="G24" s="360"/>
      <c r="H24" s="360"/>
      <c r="I24" s="360"/>
      <c r="J24" s="128"/>
      <c r="K24" s="193"/>
    </row>
    <row r="25" spans="1:11" ht="15.75" customHeight="1">
      <c r="A25" s="96"/>
      <c r="B25" s="361"/>
      <c r="C25" s="361"/>
      <c r="D25" s="361"/>
      <c r="E25" s="361"/>
      <c r="F25" s="361"/>
      <c r="G25" s="361"/>
      <c r="H25" s="361"/>
      <c r="I25" s="361"/>
      <c r="J25" s="128"/>
      <c r="K25" s="193"/>
    </row>
    <row r="26" spans="1:11" ht="13.5">
      <c r="A26" s="151" t="s">
        <v>186</v>
      </c>
      <c r="B26" s="362" t="s">
        <v>181</v>
      </c>
      <c r="C26" s="362"/>
      <c r="D26" s="362"/>
      <c r="E26" s="362"/>
      <c r="F26" s="362"/>
      <c r="G26" s="362"/>
      <c r="H26" s="362"/>
      <c r="I26" s="362"/>
      <c r="J26" s="129" t="s">
        <v>194</v>
      </c>
      <c r="K26" s="196"/>
    </row>
    <row r="27" spans="1:11" ht="13.5">
      <c r="A27" s="98"/>
      <c r="B27" s="360"/>
      <c r="C27" s="360"/>
      <c r="D27" s="360"/>
      <c r="E27" s="360"/>
      <c r="F27" s="360"/>
      <c r="G27" s="360"/>
      <c r="H27" s="360"/>
      <c r="I27" s="360"/>
      <c r="J27" s="128"/>
      <c r="K27" s="193"/>
    </row>
    <row r="28" spans="1:11" ht="13.5">
      <c r="A28" s="98"/>
      <c r="B28" s="360"/>
      <c r="C28" s="360"/>
      <c r="D28" s="360"/>
      <c r="E28" s="360"/>
      <c r="F28" s="360"/>
      <c r="G28" s="360"/>
      <c r="H28" s="360"/>
      <c r="I28" s="360"/>
      <c r="J28" s="128"/>
      <c r="K28" s="193"/>
    </row>
    <row r="29" spans="1:11" ht="13.5">
      <c r="A29" s="98"/>
      <c r="B29" s="360"/>
      <c r="C29" s="360"/>
      <c r="D29" s="360"/>
      <c r="E29" s="360"/>
      <c r="F29" s="360"/>
      <c r="G29" s="360"/>
      <c r="H29" s="360"/>
      <c r="I29" s="360"/>
      <c r="J29" s="128"/>
      <c r="K29" s="193"/>
    </row>
    <row r="30" spans="1:11" ht="13.5">
      <c r="A30" s="97" t="s">
        <v>112</v>
      </c>
      <c r="B30" s="360"/>
      <c r="C30" s="360"/>
      <c r="D30" s="360"/>
      <c r="E30" s="360"/>
      <c r="F30" s="360"/>
      <c r="G30" s="360"/>
      <c r="H30" s="360"/>
      <c r="I30" s="360"/>
      <c r="J30" s="128"/>
      <c r="K30" s="193"/>
    </row>
    <row r="31" spans="1:11" ht="15.75" customHeight="1">
      <c r="A31" s="97" t="s">
        <v>113</v>
      </c>
      <c r="B31" s="360"/>
      <c r="C31" s="360"/>
      <c r="D31" s="360"/>
      <c r="E31" s="360"/>
      <c r="F31" s="360"/>
      <c r="G31" s="360"/>
      <c r="H31" s="360"/>
      <c r="I31" s="360"/>
      <c r="J31" s="128"/>
      <c r="K31" s="193"/>
    </row>
    <row r="32" spans="1:11" ht="13.5">
      <c r="A32" s="94" t="s">
        <v>52</v>
      </c>
      <c r="B32" s="360"/>
      <c r="C32" s="360"/>
      <c r="D32" s="360"/>
      <c r="E32" s="360"/>
      <c r="F32" s="360"/>
      <c r="G32" s="360"/>
      <c r="H32" s="360"/>
      <c r="I32" s="360"/>
      <c r="J32" s="128"/>
      <c r="K32" s="193"/>
    </row>
    <row r="33" spans="1:11" ht="13.5" customHeight="1">
      <c r="A33" s="95" t="s">
        <v>144</v>
      </c>
      <c r="B33" s="363"/>
      <c r="C33" s="363"/>
      <c r="D33" s="363"/>
      <c r="E33" s="363"/>
      <c r="F33" s="363"/>
      <c r="G33" s="363"/>
      <c r="H33" s="363"/>
      <c r="I33" s="363"/>
      <c r="J33" s="130">
        <f>0.3*SUM(J20:J25)+0.1*SUM(J27:J32)</f>
        <v>0</v>
      </c>
      <c r="K33" s="197"/>
    </row>
    <row r="34" spans="1:11" ht="13.5" customHeight="1">
      <c r="A34" s="149" t="s">
        <v>183</v>
      </c>
      <c r="B34" s="364"/>
      <c r="C34" s="364"/>
      <c r="D34" s="364"/>
      <c r="E34" s="364"/>
      <c r="F34" s="364"/>
      <c r="G34" s="364"/>
      <c r="H34" s="364"/>
      <c r="I34" s="364"/>
      <c r="J34" s="161">
        <f>SUM(J20:J25,J27:J33)</f>
        <v>0</v>
      </c>
      <c r="K34" s="196"/>
    </row>
    <row r="35" spans="1:11" ht="13.5">
      <c r="A35" s="152" t="s">
        <v>54</v>
      </c>
      <c r="B35" s="365" t="s">
        <v>173</v>
      </c>
      <c r="C35" s="365"/>
      <c r="D35" s="365"/>
      <c r="E35" s="365"/>
      <c r="F35" s="365"/>
      <c r="G35" s="365"/>
      <c r="H35" s="365"/>
      <c r="I35" s="365"/>
      <c r="J35" s="145" t="s">
        <v>174</v>
      </c>
      <c r="K35" s="196"/>
    </row>
    <row r="36" spans="1:11" ht="13.5">
      <c r="A36" s="100" t="s">
        <v>34</v>
      </c>
      <c r="B36" s="366"/>
      <c r="C36" s="366"/>
      <c r="D36" s="366"/>
      <c r="E36" s="366"/>
      <c r="F36" s="366"/>
      <c r="G36" s="366"/>
      <c r="H36" s="366"/>
      <c r="I36" s="366"/>
      <c r="J36" s="128"/>
      <c r="K36" s="193"/>
    </row>
    <row r="37" spans="1:11" ht="13.5">
      <c r="A37" s="100" t="s">
        <v>70</v>
      </c>
      <c r="B37" s="366"/>
      <c r="C37" s="366"/>
      <c r="D37" s="366"/>
      <c r="E37" s="366"/>
      <c r="F37" s="366"/>
      <c r="G37" s="366"/>
      <c r="H37" s="366"/>
      <c r="I37" s="366"/>
      <c r="J37" s="128"/>
      <c r="K37" s="193"/>
    </row>
    <row r="38" spans="1:11" ht="13.5">
      <c r="A38" s="100" t="s">
        <v>69</v>
      </c>
      <c r="B38" s="366"/>
      <c r="C38" s="366"/>
      <c r="D38" s="366"/>
      <c r="E38" s="366"/>
      <c r="F38" s="366"/>
      <c r="G38" s="366"/>
      <c r="H38" s="366"/>
      <c r="I38" s="366"/>
      <c r="J38" s="128"/>
      <c r="K38" s="193"/>
    </row>
    <row r="39" spans="1:11" ht="13.5">
      <c r="A39" s="100" t="s">
        <v>35</v>
      </c>
      <c r="B39" s="366"/>
      <c r="C39" s="366"/>
      <c r="D39" s="366"/>
      <c r="E39" s="366"/>
      <c r="F39" s="366"/>
      <c r="G39" s="366"/>
      <c r="H39" s="366"/>
      <c r="I39" s="366"/>
      <c r="J39" s="128"/>
      <c r="K39" s="193"/>
    </row>
    <row r="40" spans="1:11" ht="13.5">
      <c r="A40" s="100" t="s">
        <v>55</v>
      </c>
      <c r="B40" s="366"/>
      <c r="C40" s="366"/>
      <c r="D40" s="366"/>
      <c r="E40" s="366"/>
      <c r="F40" s="366"/>
      <c r="G40" s="366"/>
      <c r="H40" s="366"/>
      <c r="I40" s="366"/>
      <c r="J40" s="128"/>
      <c r="K40" s="193"/>
    </row>
    <row r="41" spans="1:11" ht="15.75" customHeight="1">
      <c r="A41" s="100" t="s">
        <v>56</v>
      </c>
      <c r="B41" s="366"/>
      <c r="C41" s="366"/>
      <c r="D41" s="366"/>
      <c r="E41" s="366"/>
      <c r="F41" s="366"/>
      <c r="G41" s="366"/>
      <c r="H41" s="366"/>
      <c r="I41" s="366"/>
      <c r="J41" s="128"/>
      <c r="K41" s="193"/>
    </row>
    <row r="42" spans="1:11" ht="13.5">
      <c r="A42" s="100" t="s">
        <v>36</v>
      </c>
      <c r="B42" s="366"/>
      <c r="C42" s="366"/>
      <c r="D42" s="366"/>
      <c r="E42" s="366"/>
      <c r="F42" s="366"/>
      <c r="G42" s="366"/>
      <c r="H42" s="366"/>
      <c r="I42" s="366"/>
      <c r="J42" s="128"/>
      <c r="K42" s="193"/>
    </row>
    <row r="43" spans="1:11" ht="13.5">
      <c r="A43" s="100" t="s">
        <v>128</v>
      </c>
      <c r="B43" s="366"/>
      <c r="C43" s="366"/>
      <c r="D43" s="366"/>
      <c r="E43" s="366"/>
      <c r="F43" s="366"/>
      <c r="G43" s="366"/>
      <c r="H43" s="366"/>
      <c r="I43" s="366"/>
      <c r="J43" s="128"/>
      <c r="K43" s="193"/>
    </row>
    <row r="44" spans="1:11" ht="13.5">
      <c r="A44" s="100" t="s">
        <v>71</v>
      </c>
      <c r="B44" s="366"/>
      <c r="C44" s="366"/>
      <c r="D44" s="366"/>
      <c r="E44" s="366"/>
      <c r="F44" s="366"/>
      <c r="G44" s="366"/>
      <c r="H44" s="366"/>
      <c r="I44" s="366"/>
      <c r="J44" s="128"/>
      <c r="K44" s="193"/>
    </row>
    <row r="45" spans="1:11" ht="13.5">
      <c r="A45" s="100" t="s">
        <v>37</v>
      </c>
      <c r="B45" s="366"/>
      <c r="C45" s="366"/>
      <c r="D45" s="366"/>
      <c r="E45" s="366"/>
      <c r="F45" s="366"/>
      <c r="G45" s="366"/>
      <c r="H45" s="366"/>
      <c r="I45" s="366"/>
      <c r="J45" s="128"/>
      <c r="K45" s="193"/>
    </row>
    <row r="46" spans="1:11" ht="13.5">
      <c r="A46" s="100" t="s">
        <v>38</v>
      </c>
      <c r="B46" s="366"/>
      <c r="C46" s="366"/>
      <c r="D46" s="366"/>
      <c r="E46" s="366"/>
      <c r="F46" s="366"/>
      <c r="G46" s="366"/>
      <c r="H46" s="366"/>
      <c r="I46" s="366"/>
      <c r="J46" s="128"/>
      <c r="K46" s="193"/>
    </row>
    <row r="47" spans="1:11" ht="13.5">
      <c r="A47" s="152" t="s">
        <v>90</v>
      </c>
      <c r="B47" s="367"/>
      <c r="C47" s="367"/>
      <c r="D47" s="367"/>
      <c r="E47" s="367"/>
      <c r="F47" s="367"/>
      <c r="G47" s="367"/>
      <c r="H47" s="367"/>
      <c r="I47" s="367"/>
      <c r="J47" s="161">
        <f>SUM(J36:J46)</f>
        <v>0</v>
      </c>
      <c r="K47" s="196"/>
    </row>
    <row r="48" spans="1:11" ht="15.75" customHeight="1">
      <c r="A48" s="152" t="s">
        <v>74</v>
      </c>
      <c r="B48" s="368" t="s">
        <v>88</v>
      </c>
      <c r="C48" s="369"/>
      <c r="D48" s="369"/>
      <c r="E48" s="369"/>
      <c r="F48" s="369"/>
      <c r="G48" s="369"/>
      <c r="H48" s="369"/>
      <c r="I48" s="370"/>
      <c r="J48" s="132"/>
      <c r="K48" s="196"/>
    </row>
    <row r="49" spans="1:11" ht="27.75" customHeight="1">
      <c r="A49" s="152" t="s">
        <v>53</v>
      </c>
      <c r="B49" s="371" t="s">
        <v>173</v>
      </c>
      <c r="C49" s="371"/>
      <c r="D49" s="371"/>
      <c r="E49" s="371"/>
      <c r="F49" s="371"/>
      <c r="G49" s="371"/>
      <c r="H49" s="371"/>
      <c r="I49" s="371"/>
      <c r="J49" s="145" t="s">
        <v>194</v>
      </c>
      <c r="K49" s="196"/>
    </row>
    <row r="50" spans="1:11" ht="15.75" customHeight="1">
      <c r="A50" s="100" t="s">
        <v>75</v>
      </c>
      <c r="B50" s="372"/>
      <c r="C50" s="372"/>
      <c r="D50" s="372"/>
      <c r="E50" s="372"/>
      <c r="F50" s="372"/>
      <c r="G50" s="372"/>
      <c r="H50" s="372"/>
      <c r="I50" s="372"/>
      <c r="J50" s="128"/>
      <c r="K50" s="193"/>
    </row>
    <row r="51" spans="1:11" ht="15" customHeight="1">
      <c r="A51" s="100" t="s">
        <v>72</v>
      </c>
      <c r="B51" s="372"/>
      <c r="C51" s="372"/>
      <c r="D51" s="372"/>
      <c r="E51" s="372"/>
      <c r="F51" s="372"/>
      <c r="G51" s="372"/>
      <c r="H51" s="372"/>
      <c r="I51" s="372"/>
      <c r="J51" s="128"/>
      <c r="K51" s="193"/>
    </row>
    <row r="52" spans="1:11" ht="13.5">
      <c r="A52" s="100" t="s">
        <v>73</v>
      </c>
      <c r="B52" s="372"/>
      <c r="C52" s="372"/>
      <c r="D52" s="372"/>
      <c r="E52" s="372"/>
      <c r="F52" s="372"/>
      <c r="G52" s="372"/>
      <c r="H52" s="372"/>
      <c r="I52" s="372"/>
      <c r="J52" s="128"/>
      <c r="K52" s="193"/>
    </row>
    <row r="53" spans="1:11" ht="13.5">
      <c r="A53" s="100" t="s">
        <v>94</v>
      </c>
      <c r="B53" s="372"/>
      <c r="C53" s="372"/>
      <c r="D53" s="372"/>
      <c r="E53" s="372"/>
      <c r="F53" s="372"/>
      <c r="G53" s="372"/>
      <c r="H53" s="372"/>
      <c r="I53" s="372"/>
      <c r="J53" s="128"/>
      <c r="K53" s="193"/>
    </row>
    <row r="54" spans="1:11" ht="13.5">
      <c r="A54" s="100" t="s">
        <v>123</v>
      </c>
      <c r="B54" s="372"/>
      <c r="C54" s="372"/>
      <c r="D54" s="372"/>
      <c r="E54" s="372"/>
      <c r="F54" s="372"/>
      <c r="G54" s="372"/>
      <c r="H54" s="372"/>
      <c r="I54" s="372"/>
      <c r="J54" s="128"/>
      <c r="K54" s="193"/>
    </row>
    <row r="55" spans="1:11" ht="15.75" customHeight="1">
      <c r="A55" s="100" t="s">
        <v>126</v>
      </c>
      <c r="B55" s="373"/>
      <c r="C55" s="373"/>
      <c r="D55" s="373"/>
      <c r="E55" s="373"/>
      <c r="F55" s="373"/>
      <c r="G55" s="373"/>
      <c r="H55" s="373"/>
      <c r="I55" s="373"/>
      <c r="J55" s="130">
        <f>0.3*SUM(J50:J54)</f>
        <v>0</v>
      </c>
      <c r="K55" s="193"/>
    </row>
    <row r="56" spans="1:11" ht="13.5">
      <c r="A56" s="152" t="s">
        <v>91</v>
      </c>
      <c r="B56" s="374"/>
      <c r="C56" s="374"/>
      <c r="D56" s="374"/>
      <c r="E56" s="374"/>
      <c r="F56" s="374"/>
      <c r="G56" s="374"/>
      <c r="H56" s="374"/>
      <c r="I56" s="374"/>
      <c r="J56" s="131">
        <f>SUM(J50:J55)</f>
        <v>0</v>
      </c>
      <c r="K56" s="196"/>
    </row>
    <row r="57" spans="1:11" ht="13.5">
      <c r="A57" s="152" t="s">
        <v>76</v>
      </c>
      <c r="B57" s="375" t="s">
        <v>173</v>
      </c>
      <c r="C57" s="375"/>
      <c r="D57" s="375"/>
      <c r="E57" s="375"/>
      <c r="F57" s="375"/>
      <c r="G57" s="375"/>
      <c r="H57" s="375"/>
      <c r="I57" s="375"/>
      <c r="J57" s="145" t="s">
        <v>174</v>
      </c>
      <c r="K57" s="196"/>
    </row>
    <row r="58" spans="1:11" ht="13.5">
      <c r="A58" s="100" t="s">
        <v>75</v>
      </c>
      <c r="B58" s="372"/>
      <c r="C58" s="372"/>
      <c r="D58" s="372"/>
      <c r="E58" s="372"/>
      <c r="F58" s="372"/>
      <c r="G58" s="372"/>
      <c r="H58" s="372"/>
      <c r="I58" s="372"/>
      <c r="J58" s="128"/>
      <c r="K58" s="193"/>
    </row>
    <row r="59" spans="1:11" ht="15.75" customHeight="1">
      <c r="A59" s="100" t="s">
        <v>125</v>
      </c>
      <c r="B59" s="372"/>
      <c r="C59" s="372"/>
      <c r="D59" s="372"/>
      <c r="E59" s="372"/>
      <c r="F59" s="372"/>
      <c r="G59" s="372"/>
      <c r="H59" s="372"/>
      <c r="I59" s="372"/>
      <c r="J59" s="128"/>
      <c r="K59" s="193"/>
    </row>
    <row r="60" spans="1:11" ht="30" customHeight="1">
      <c r="A60" s="100" t="s">
        <v>73</v>
      </c>
      <c r="B60" s="372"/>
      <c r="C60" s="372"/>
      <c r="D60" s="372"/>
      <c r="E60" s="372"/>
      <c r="F60" s="372"/>
      <c r="G60" s="372"/>
      <c r="H60" s="372"/>
      <c r="I60" s="372"/>
      <c r="J60" s="128"/>
      <c r="K60" s="193"/>
    </row>
    <row r="61" spans="1:11" ht="13.5">
      <c r="A61" s="100" t="s">
        <v>94</v>
      </c>
      <c r="B61" s="372"/>
      <c r="C61" s="372"/>
      <c r="D61" s="372"/>
      <c r="E61" s="372"/>
      <c r="F61" s="372"/>
      <c r="G61" s="372"/>
      <c r="H61" s="372"/>
      <c r="I61" s="372"/>
      <c r="J61" s="128"/>
      <c r="K61" s="193"/>
    </row>
    <row r="62" spans="1:11" ht="13.5">
      <c r="A62" s="100" t="s">
        <v>129</v>
      </c>
      <c r="B62" s="372"/>
      <c r="C62" s="372"/>
      <c r="D62" s="372"/>
      <c r="E62" s="372"/>
      <c r="F62" s="372"/>
      <c r="G62" s="372"/>
      <c r="H62" s="372"/>
      <c r="I62" s="372"/>
      <c r="J62" s="128"/>
      <c r="K62" s="193"/>
    </row>
    <row r="63" spans="1:11" ht="15.75" customHeight="1">
      <c r="A63" s="100" t="s">
        <v>38</v>
      </c>
      <c r="B63" s="372"/>
      <c r="C63" s="372"/>
      <c r="D63" s="372"/>
      <c r="E63" s="372"/>
      <c r="F63" s="372"/>
      <c r="G63" s="372"/>
      <c r="H63" s="372"/>
      <c r="I63" s="372"/>
      <c r="J63" s="128"/>
      <c r="K63" s="193"/>
    </row>
    <row r="64" spans="1:11" ht="15.75" customHeight="1">
      <c r="A64" s="152" t="s">
        <v>92</v>
      </c>
      <c r="B64" s="376"/>
      <c r="C64" s="376"/>
      <c r="D64" s="376"/>
      <c r="E64" s="376"/>
      <c r="F64" s="376"/>
      <c r="G64" s="376"/>
      <c r="H64" s="376"/>
      <c r="I64" s="376"/>
      <c r="J64" s="161">
        <f>SUM(J58:J63)</f>
        <v>0</v>
      </c>
      <c r="K64" s="196"/>
    </row>
    <row r="65" spans="1:11" ht="13.5">
      <c r="A65" s="160" t="s">
        <v>78</v>
      </c>
      <c r="B65" s="377" t="s">
        <v>173</v>
      </c>
      <c r="C65" s="377"/>
      <c r="D65" s="377"/>
      <c r="E65" s="377"/>
      <c r="F65" s="377"/>
      <c r="G65" s="377"/>
      <c r="H65" s="377"/>
      <c r="I65" s="377"/>
      <c r="J65" s="145" t="s">
        <v>174</v>
      </c>
      <c r="K65" s="196"/>
    </row>
    <row r="66" spans="1:11" ht="13.5">
      <c r="A66" s="100" t="s">
        <v>41</v>
      </c>
      <c r="B66" s="366"/>
      <c r="C66" s="366"/>
      <c r="D66" s="366"/>
      <c r="E66" s="366"/>
      <c r="F66" s="366"/>
      <c r="G66" s="366"/>
      <c r="H66" s="366"/>
      <c r="I66" s="366"/>
      <c r="J66" s="128"/>
      <c r="K66" s="193"/>
    </row>
    <row r="67" spans="1:11" ht="13.5">
      <c r="A67" s="100" t="s">
        <v>42</v>
      </c>
      <c r="B67" s="366"/>
      <c r="C67" s="366"/>
      <c r="D67" s="366"/>
      <c r="E67" s="366"/>
      <c r="F67" s="366"/>
      <c r="G67" s="366"/>
      <c r="H67" s="366"/>
      <c r="I67" s="366"/>
      <c r="J67" s="128"/>
      <c r="K67" s="193"/>
    </row>
    <row r="68" spans="1:11" ht="13.5">
      <c r="A68" s="100" t="s">
        <v>38</v>
      </c>
      <c r="B68" s="366"/>
      <c r="C68" s="366"/>
      <c r="D68" s="366"/>
      <c r="E68" s="366"/>
      <c r="F68" s="366"/>
      <c r="G68" s="366"/>
      <c r="H68" s="366"/>
      <c r="I68" s="366"/>
      <c r="J68" s="128"/>
      <c r="K68" s="193"/>
    </row>
    <row r="69" spans="1:11" ht="13.5">
      <c r="A69" s="152" t="s">
        <v>44</v>
      </c>
      <c r="B69" s="376"/>
      <c r="C69" s="376"/>
      <c r="D69" s="376"/>
      <c r="E69" s="376"/>
      <c r="F69" s="376"/>
      <c r="G69" s="376"/>
      <c r="H69" s="376"/>
      <c r="I69" s="376"/>
      <c r="J69" s="161">
        <f>SUM(J66:J68)</f>
        <v>0</v>
      </c>
      <c r="K69" s="196"/>
    </row>
    <row r="70" spans="1:11" ht="13.5">
      <c r="A70" s="160" t="s">
        <v>77</v>
      </c>
      <c r="B70" s="368" t="s">
        <v>88</v>
      </c>
      <c r="C70" s="369"/>
      <c r="D70" s="369"/>
      <c r="E70" s="369"/>
      <c r="F70" s="369"/>
      <c r="G70" s="369"/>
      <c r="H70" s="369"/>
      <c r="I70" s="370"/>
      <c r="J70" s="145"/>
      <c r="K70" s="196"/>
    </row>
    <row r="71" spans="1:11" ht="13.5">
      <c r="A71" s="160" t="s">
        <v>184</v>
      </c>
      <c r="B71" s="375" t="s">
        <v>173</v>
      </c>
      <c r="C71" s="375"/>
      <c r="D71" s="375"/>
      <c r="E71" s="375"/>
      <c r="F71" s="375"/>
      <c r="G71" s="375"/>
      <c r="H71" s="375"/>
      <c r="I71" s="375"/>
      <c r="J71" s="145" t="s">
        <v>174</v>
      </c>
      <c r="K71" s="196"/>
    </row>
    <row r="72" spans="1:11" ht="13.5">
      <c r="A72" s="101"/>
      <c r="B72" s="378"/>
      <c r="C72" s="378"/>
      <c r="D72" s="378"/>
      <c r="E72" s="378"/>
      <c r="F72" s="378"/>
      <c r="G72" s="378"/>
      <c r="H72" s="378"/>
      <c r="I72" s="378"/>
      <c r="J72" s="128"/>
      <c r="K72" s="193"/>
    </row>
    <row r="73" spans="1:11" ht="13.5">
      <c r="A73" s="101"/>
      <c r="B73" s="378"/>
      <c r="C73" s="378"/>
      <c r="D73" s="378"/>
      <c r="E73" s="378"/>
      <c r="F73" s="378"/>
      <c r="G73" s="378"/>
      <c r="H73" s="378"/>
      <c r="I73" s="378"/>
      <c r="J73" s="128"/>
      <c r="K73" s="193"/>
    </row>
    <row r="74" spans="1:11" ht="13.5">
      <c r="A74" s="101"/>
      <c r="B74" s="378"/>
      <c r="C74" s="378"/>
      <c r="D74" s="378"/>
      <c r="E74" s="378"/>
      <c r="F74" s="378"/>
      <c r="G74" s="378"/>
      <c r="H74" s="378"/>
      <c r="I74" s="378"/>
      <c r="J74" s="128"/>
      <c r="K74" s="193"/>
    </row>
    <row r="75" spans="1:11" ht="13.5">
      <c r="A75" s="101"/>
      <c r="B75" s="378"/>
      <c r="C75" s="378"/>
      <c r="D75" s="378"/>
      <c r="E75" s="378"/>
      <c r="F75" s="378"/>
      <c r="G75" s="378"/>
      <c r="H75" s="378"/>
      <c r="I75" s="378"/>
      <c r="J75" s="128"/>
      <c r="K75" s="193"/>
    </row>
    <row r="76" spans="1:11" ht="13.5">
      <c r="A76" s="101"/>
      <c r="B76" s="378"/>
      <c r="C76" s="378"/>
      <c r="D76" s="378"/>
      <c r="E76" s="378"/>
      <c r="F76" s="378"/>
      <c r="G76" s="378"/>
      <c r="H76" s="378"/>
      <c r="I76" s="378"/>
      <c r="J76" s="128"/>
      <c r="K76" s="193"/>
    </row>
    <row r="77" spans="1:11" ht="13.5">
      <c r="A77" s="101"/>
      <c r="B77" s="378"/>
      <c r="C77" s="378"/>
      <c r="D77" s="378"/>
      <c r="E77" s="378"/>
      <c r="F77" s="378"/>
      <c r="G77" s="378"/>
      <c r="H77" s="378"/>
      <c r="I77" s="378"/>
      <c r="J77" s="128"/>
      <c r="K77" s="193"/>
    </row>
    <row r="78" spans="1:11" ht="13.5">
      <c r="A78" s="101"/>
      <c r="B78" s="378"/>
      <c r="C78" s="378"/>
      <c r="D78" s="378"/>
      <c r="E78" s="378"/>
      <c r="F78" s="378"/>
      <c r="G78" s="378"/>
      <c r="H78" s="378"/>
      <c r="I78" s="378"/>
      <c r="J78" s="128"/>
      <c r="K78" s="193"/>
    </row>
    <row r="79" spans="1:11" ht="13.5">
      <c r="A79" s="101"/>
      <c r="B79" s="378"/>
      <c r="C79" s="378"/>
      <c r="D79" s="378"/>
      <c r="E79" s="378"/>
      <c r="F79" s="378"/>
      <c r="G79" s="378"/>
      <c r="H79" s="378"/>
      <c r="I79" s="378"/>
      <c r="J79" s="128"/>
      <c r="K79" s="193"/>
    </row>
    <row r="80" spans="1:11" ht="13.5">
      <c r="A80" s="101"/>
      <c r="B80" s="378"/>
      <c r="C80" s="378"/>
      <c r="D80" s="378"/>
      <c r="E80" s="378"/>
      <c r="F80" s="378"/>
      <c r="G80" s="378"/>
      <c r="H80" s="378"/>
      <c r="I80" s="378"/>
      <c r="J80" s="128"/>
      <c r="K80" s="193"/>
    </row>
    <row r="81" spans="1:11" ht="13.5">
      <c r="A81" s="101"/>
      <c r="B81" s="378"/>
      <c r="C81" s="378"/>
      <c r="D81" s="378"/>
      <c r="E81" s="378"/>
      <c r="F81" s="378"/>
      <c r="G81" s="378"/>
      <c r="H81" s="378"/>
      <c r="I81" s="378"/>
      <c r="J81" s="128"/>
      <c r="K81" s="193"/>
    </row>
    <row r="82" spans="1:11" ht="13.5">
      <c r="A82" s="101"/>
      <c r="B82" s="378"/>
      <c r="C82" s="378"/>
      <c r="D82" s="378"/>
      <c r="E82" s="378"/>
      <c r="F82" s="378"/>
      <c r="G82" s="378"/>
      <c r="H82" s="378"/>
      <c r="I82" s="378"/>
      <c r="J82" s="128"/>
      <c r="K82" s="193"/>
    </row>
    <row r="83" spans="1:11" ht="13.5">
      <c r="A83" s="101"/>
      <c r="B83" s="378"/>
      <c r="C83" s="378"/>
      <c r="D83" s="378"/>
      <c r="E83" s="378"/>
      <c r="F83" s="378"/>
      <c r="G83" s="378"/>
      <c r="H83" s="378"/>
      <c r="I83" s="378"/>
      <c r="J83" s="128"/>
      <c r="K83" s="193"/>
    </row>
    <row r="84" spans="1:11" ht="13.5">
      <c r="A84" s="101"/>
      <c r="B84" s="378"/>
      <c r="C84" s="378"/>
      <c r="D84" s="378"/>
      <c r="E84" s="378"/>
      <c r="F84" s="378"/>
      <c r="G84" s="378"/>
      <c r="H84" s="378"/>
      <c r="I84" s="378"/>
      <c r="J84" s="128"/>
      <c r="K84" s="193"/>
    </row>
    <row r="85" spans="1:11" ht="13.5">
      <c r="A85" s="101" t="s">
        <v>39</v>
      </c>
      <c r="B85" s="378"/>
      <c r="C85" s="378"/>
      <c r="D85" s="378"/>
      <c r="E85" s="378"/>
      <c r="F85" s="378"/>
      <c r="G85" s="378"/>
      <c r="H85" s="378"/>
      <c r="I85" s="378"/>
      <c r="J85" s="128"/>
      <c r="K85" s="193"/>
    </row>
    <row r="86" spans="1:11" ht="13.5">
      <c r="A86" s="101" t="s">
        <v>40</v>
      </c>
      <c r="B86" s="378"/>
      <c r="C86" s="378"/>
      <c r="D86" s="378"/>
      <c r="E86" s="378"/>
      <c r="F86" s="378"/>
      <c r="G86" s="378"/>
      <c r="H86" s="378"/>
      <c r="I86" s="378"/>
      <c r="J86" s="128"/>
      <c r="K86" s="193"/>
    </row>
    <row r="87" spans="1:11" ht="13.5">
      <c r="A87" s="152" t="s">
        <v>43</v>
      </c>
      <c r="B87" s="376"/>
      <c r="C87" s="376"/>
      <c r="D87" s="376"/>
      <c r="E87" s="376"/>
      <c r="F87" s="376"/>
      <c r="G87" s="376"/>
      <c r="H87" s="376"/>
      <c r="I87" s="376"/>
      <c r="J87" s="161">
        <f>SUM(J72:J86)</f>
        <v>0</v>
      </c>
      <c r="K87" s="196"/>
    </row>
    <row r="88" spans="1:11" ht="13.5">
      <c r="A88" s="159" t="s">
        <v>84</v>
      </c>
      <c r="B88" s="382" t="s">
        <v>187</v>
      </c>
      <c r="C88" s="383"/>
      <c r="D88" s="383"/>
      <c r="E88" s="384" t="s">
        <v>188</v>
      </c>
      <c r="F88" s="384"/>
      <c r="G88" s="384"/>
      <c r="H88" s="384" t="s">
        <v>189</v>
      </c>
      <c r="I88" s="385"/>
      <c r="J88" s="132"/>
      <c r="K88" s="196"/>
    </row>
    <row r="89" spans="1:11" ht="13.5">
      <c r="A89" s="102" t="s">
        <v>83</v>
      </c>
      <c r="B89" s="389"/>
      <c r="C89" s="390"/>
      <c r="D89" s="390"/>
      <c r="E89" s="390"/>
      <c r="F89" s="390"/>
      <c r="G89" s="390"/>
      <c r="H89" s="390"/>
      <c r="I89" s="391"/>
      <c r="J89" s="132"/>
      <c r="K89" s="193"/>
    </row>
    <row r="90" spans="1:11" ht="13.5">
      <c r="A90" s="102" t="s">
        <v>85</v>
      </c>
      <c r="B90" s="389"/>
      <c r="C90" s="390"/>
      <c r="D90" s="390"/>
      <c r="E90" s="390"/>
      <c r="F90" s="390"/>
      <c r="G90" s="390"/>
      <c r="H90" s="390"/>
      <c r="I90" s="391"/>
      <c r="J90" s="132"/>
      <c r="K90" s="193"/>
    </row>
    <row r="91" spans="1:11" ht="13.5">
      <c r="A91" s="102" t="s">
        <v>86</v>
      </c>
      <c r="B91" s="389"/>
      <c r="C91" s="390"/>
      <c r="D91" s="390"/>
      <c r="E91" s="390"/>
      <c r="F91" s="390"/>
      <c r="G91" s="390"/>
      <c r="H91" s="390"/>
      <c r="I91" s="391"/>
      <c r="J91" s="132"/>
      <c r="K91" s="193"/>
    </row>
    <row r="92" spans="1:11" ht="13.5">
      <c r="A92" s="154" t="s">
        <v>87</v>
      </c>
      <c r="B92" s="379"/>
      <c r="C92" s="379"/>
      <c r="D92" s="379"/>
      <c r="E92" s="379"/>
      <c r="F92" s="379"/>
      <c r="G92" s="379"/>
      <c r="H92" s="380">
        <f>SUM(H89:I91)</f>
        <v>0</v>
      </c>
      <c r="I92" s="380"/>
      <c r="J92" s="132"/>
      <c r="K92" s="196"/>
    </row>
    <row r="93" spans="1:11" ht="18.75" thickBot="1">
      <c r="A93" s="155" t="s">
        <v>93</v>
      </c>
      <c r="B93" s="381"/>
      <c r="C93" s="381"/>
      <c r="D93" s="381"/>
      <c r="E93" s="381"/>
      <c r="F93" s="381"/>
      <c r="G93" s="381"/>
      <c r="H93" s="381"/>
      <c r="I93" s="381"/>
      <c r="J93" s="133">
        <f>J34+J47+J56+J64+J69+J87</f>
        <v>0</v>
      </c>
      <c r="K93" s="198"/>
    </row>
    <row r="94" spans="1:11" ht="15" thickBot="1">
      <c r="A94" s="78"/>
      <c r="B94" s="80"/>
      <c r="C94" s="80"/>
      <c r="D94" s="80"/>
      <c r="E94" s="80"/>
      <c r="F94" s="80"/>
      <c r="G94" s="80"/>
      <c r="H94" s="80"/>
      <c r="I94" s="80"/>
      <c r="J94" s="80"/>
      <c r="K94" s="199"/>
    </row>
    <row r="95" spans="1:11" ht="21" thickBot="1">
      <c r="A95" s="157" t="s">
        <v>124</v>
      </c>
      <c r="B95" s="90"/>
      <c r="C95" s="90"/>
      <c r="D95" s="90"/>
      <c r="E95" s="90"/>
      <c r="F95" s="90"/>
      <c r="G95" s="90"/>
      <c r="H95" s="90"/>
      <c r="I95" s="90"/>
      <c r="J95" s="127">
        <f>J14-J93</f>
        <v>0</v>
      </c>
      <c r="K95" s="200"/>
    </row>
    <row r="132" ht="13.5">
      <c r="L132" s="51"/>
    </row>
    <row r="138" ht="27.75" customHeight="1"/>
    <row r="139" ht="13.5">
      <c r="L139" s="78"/>
    </row>
    <row r="140" ht="24.75" customHeight="1"/>
  </sheetData>
  <sheetProtection/>
  <mergeCells count="96">
    <mergeCell ref="K16:K19"/>
    <mergeCell ref="B90:D90"/>
    <mergeCell ref="E90:G90"/>
    <mergeCell ref="H90:I90"/>
    <mergeCell ref="B91:D91"/>
    <mergeCell ref="E91:G91"/>
    <mergeCell ref="H91:I91"/>
    <mergeCell ref="B89:D89"/>
    <mergeCell ref="E89:G89"/>
    <mergeCell ref="H89:I89"/>
    <mergeCell ref="B92:G92"/>
    <mergeCell ref="H92:I92"/>
    <mergeCell ref="B93:I93"/>
    <mergeCell ref="B84:I84"/>
    <mergeCell ref="B85:I85"/>
    <mergeCell ref="B86:I86"/>
    <mergeCell ref="B87:I87"/>
    <mergeCell ref="B88:D88"/>
    <mergeCell ref="E88:G88"/>
    <mergeCell ref="H88:I88"/>
    <mergeCell ref="B78:I78"/>
    <mergeCell ref="B79:I79"/>
    <mergeCell ref="B80:I80"/>
    <mergeCell ref="B81:I81"/>
    <mergeCell ref="B82:I82"/>
    <mergeCell ref="B83:I83"/>
    <mergeCell ref="B72:I72"/>
    <mergeCell ref="B73:I73"/>
    <mergeCell ref="B74:I74"/>
    <mergeCell ref="B75:I75"/>
    <mergeCell ref="B76:I76"/>
    <mergeCell ref="B77:I77"/>
    <mergeCell ref="B66:I66"/>
    <mergeCell ref="B67:I67"/>
    <mergeCell ref="B68:I68"/>
    <mergeCell ref="B69:I69"/>
    <mergeCell ref="B70:I70"/>
    <mergeCell ref="B71:I71"/>
    <mergeCell ref="B60:I60"/>
    <mergeCell ref="B61:I61"/>
    <mergeCell ref="B62:I62"/>
    <mergeCell ref="B63:I63"/>
    <mergeCell ref="B64:I64"/>
    <mergeCell ref="B65:I65"/>
    <mergeCell ref="B54:I54"/>
    <mergeCell ref="B55:I55"/>
    <mergeCell ref="B56:I56"/>
    <mergeCell ref="B57:I57"/>
    <mergeCell ref="B58:I58"/>
    <mergeCell ref="B59:I59"/>
    <mergeCell ref="B48:I48"/>
    <mergeCell ref="B49:I49"/>
    <mergeCell ref="B50:I50"/>
    <mergeCell ref="B51:I51"/>
    <mergeCell ref="B52:I52"/>
    <mergeCell ref="B53:I53"/>
    <mergeCell ref="B42:I42"/>
    <mergeCell ref="B43:I43"/>
    <mergeCell ref="B44:I44"/>
    <mergeCell ref="B45:I45"/>
    <mergeCell ref="B46:I46"/>
    <mergeCell ref="B47:I47"/>
    <mergeCell ref="B36:I36"/>
    <mergeCell ref="B37:I37"/>
    <mergeCell ref="B38:I38"/>
    <mergeCell ref="B39:I39"/>
    <mergeCell ref="B40:I40"/>
    <mergeCell ref="B41:I41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B13:I13"/>
    <mergeCell ref="B14:I14"/>
    <mergeCell ref="B20:I20"/>
    <mergeCell ref="B21:I21"/>
    <mergeCell ref="B22:I22"/>
    <mergeCell ref="B23:I23"/>
    <mergeCell ref="B9:I9"/>
    <mergeCell ref="A1:J1"/>
    <mergeCell ref="B4:D4"/>
    <mergeCell ref="B5:D5"/>
    <mergeCell ref="B6:D6"/>
    <mergeCell ref="B16:I19"/>
    <mergeCell ref="J16:J19"/>
    <mergeCell ref="B10:I10"/>
    <mergeCell ref="B11:I11"/>
    <mergeCell ref="B12:I12"/>
  </mergeCells>
  <printOptions/>
  <pageMargins left="0.75" right="0.75" top="1" bottom="1" header="0.5" footer="0.5"/>
  <pageSetup fitToHeight="2" fitToWidth="1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PageLayoutView="0" workbookViewId="0" topLeftCell="A1">
      <selection activeCell="D11" sqref="D11:I11"/>
    </sheetView>
  </sheetViews>
  <sheetFormatPr defaultColWidth="8.875" defaultRowHeight="15.75"/>
  <cols>
    <col min="1" max="1" width="36.00390625" style="45" customWidth="1"/>
    <col min="2" max="9" width="9.375" style="45" customWidth="1"/>
    <col min="10" max="10" width="18.625" style="46" customWidth="1"/>
    <col min="11" max="11" width="45.875" style="191" customWidth="1"/>
    <col min="12" max="12" width="10.50390625" style="45" bestFit="1" customWidth="1"/>
    <col min="13" max="16384" width="8.875" style="45" customWidth="1"/>
  </cols>
  <sheetData>
    <row r="1" spans="1:10" ht="13.5">
      <c r="A1" s="342" t="s">
        <v>127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6:7" ht="13.5">
      <c r="F2" s="25"/>
      <c r="G2" s="25"/>
    </row>
    <row r="3" spans="6:7" ht="13.5">
      <c r="F3" s="47"/>
      <c r="G3" s="48"/>
    </row>
    <row r="4" spans="1:7" ht="13.5">
      <c r="A4" s="29" t="s">
        <v>0</v>
      </c>
      <c r="B4" s="343">
        <f>'Signatures Page'!$C$6</f>
        <v>0</v>
      </c>
      <c r="C4" s="343"/>
      <c r="D4" s="343"/>
      <c r="E4" s="25"/>
      <c r="F4" s="25"/>
      <c r="G4" s="25"/>
    </row>
    <row r="5" spans="1:5" ht="13.5">
      <c r="A5" s="29" t="s">
        <v>1</v>
      </c>
      <c r="B5" s="343">
        <f>'Signatures Page'!$C$7</f>
        <v>0</v>
      </c>
      <c r="C5" s="343"/>
      <c r="D5" s="343"/>
      <c r="E5" s="49"/>
    </row>
    <row r="6" spans="1:4" ht="13.5">
      <c r="A6" s="29" t="s">
        <v>18</v>
      </c>
      <c r="B6" s="344">
        <f>'Signatures Page'!$C$9</f>
        <v>0</v>
      </c>
      <c r="C6" s="344"/>
      <c r="D6" s="344"/>
    </row>
    <row r="7" spans="1:4" ht="15" thickBot="1">
      <c r="A7" s="29"/>
      <c r="B7" s="50"/>
      <c r="C7" s="50"/>
      <c r="D7" s="50"/>
    </row>
    <row r="8" spans="1:11" ht="15.75" customHeight="1" thickBot="1">
      <c r="A8" s="176" t="s">
        <v>31</v>
      </c>
      <c r="B8" s="395" t="str">
        <f>"Summer II-"&amp;('Signatures Page'!$C$8-1)</f>
        <v>Summer II--1</v>
      </c>
      <c r="C8" s="393"/>
      <c r="D8" s="393" t="str">
        <f>"Fall-"&amp;('Signatures Page'!$C$8-1)</f>
        <v>Fall--1</v>
      </c>
      <c r="E8" s="393"/>
      <c r="F8" s="393" t="str">
        <f>"Spring-"&amp;('Signatures Page'!$C$8)</f>
        <v>Spring-</v>
      </c>
      <c r="G8" s="393"/>
      <c r="H8" s="393" t="str">
        <f>"Summer I-"&amp;('Signatures Page'!$C$8)</f>
        <v>Summer I-</v>
      </c>
      <c r="I8" s="394"/>
      <c r="J8" s="188" t="s">
        <v>174</v>
      </c>
      <c r="K8" s="201" t="s">
        <v>195</v>
      </c>
    </row>
    <row r="9" spans="1:11" ht="13.5">
      <c r="A9" s="178" t="s">
        <v>108</v>
      </c>
      <c r="B9" s="396"/>
      <c r="C9" s="397"/>
      <c r="D9" s="397"/>
      <c r="E9" s="397"/>
      <c r="F9" s="397"/>
      <c r="G9" s="397"/>
      <c r="H9" s="397"/>
      <c r="I9" s="398"/>
      <c r="J9" s="434"/>
      <c r="K9" s="202"/>
    </row>
    <row r="10" spans="1:11" ht="13.5" customHeight="1">
      <c r="A10" s="106" t="s">
        <v>171</v>
      </c>
      <c r="B10" s="404"/>
      <c r="C10" s="405"/>
      <c r="D10" s="425" t="s">
        <v>220</v>
      </c>
      <c r="E10" s="426"/>
      <c r="F10" s="426"/>
      <c r="G10" s="426"/>
      <c r="H10" s="426"/>
      <c r="I10" s="426"/>
      <c r="J10" s="435"/>
      <c r="K10" s="203"/>
    </row>
    <row r="11" spans="1:11" ht="13.5">
      <c r="A11" s="106" t="s">
        <v>197</v>
      </c>
      <c r="B11" s="406"/>
      <c r="C11" s="407"/>
      <c r="D11" s="425" t="s">
        <v>179</v>
      </c>
      <c r="E11" s="426"/>
      <c r="F11" s="426"/>
      <c r="G11" s="426"/>
      <c r="H11" s="426"/>
      <c r="I11" s="426"/>
      <c r="J11" s="435"/>
      <c r="K11" s="203"/>
    </row>
    <row r="12" spans="1:11" ht="13.5">
      <c r="A12" s="154" t="s">
        <v>104</v>
      </c>
      <c r="B12" s="103" t="s">
        <v>169</v>
      </c>
      <c r="C12" s="76" t="s">
        <v>102</v>
      </c>
      <c r="D12" s="76" t="s">
        <v>169</v>
      </c>
      <c r="E12" s="76" t="s">
        <v>102</v>
      </c>
      <c r="F12" s="76" t="s">
        <v>169</v>
      </c>
      <c r="G12" s="76" t="s">
        <v>102</v>
      </c>
      <c r="H12" s="76" t="s">
        <v>169</v>
      </c>
      <c r="I12" s="91" t="s">
        <v>102</v>
      </c>
      <c r="J12" s="435"/>
      <c r="K12" s="204"/>
    </row>
    <row r="13" spans="1:11" ht="13.5">
      <c r="A13" s="106" t="s">
        <v>57</v>
      </c>
      <c r="B13" s="104"/>
      <c r="C13" s="81"/>
      <c r="D13" s="81"/>
      <c r="E13" s="81"/>
      <c r="F13" s="82"/>
      <c r="G13" s="82"/>
      <c r="H13" s="82"/>
      <c r="I13" s="83"/>
      <c r="J13" s="435"/>
      <c r="K13" s="203"/>
    </row>
    <row r="14" spans="1:11" ht="13.5">
      <c r="A14" s="106" t="s">
        <v>96</v>
      </c>
      <c r="B14" s="104"/>
      <c r="C14" s="81"/>
      <c r="D14" s="81"/>
      <c r="E14" s="81"/>
      <c r="F14" s="82"/>
      <c r="G14" s="82"/>
      <c r="H14" s="82"/>
      <c r="I14" s="83"/>
      <c r="J14" s="435"/>
      <c r="K14" s="203"/>
    </row>
    <row r="15" spans="1:11" ht="13.5">
      <c r="A15" s="106" t="s">
        <v>97</v>
      </c>
      <c r="B15" s="104"/>
      <c r="C15" s="81"/>
      <c r="D15" s="81"/>
      <c r="E15" s="81"/>
      <c r="F15" s="82"/>
      <c r="G15" s="82"/>
      <c r="H15" s="82"/>
      <c r="I15" s="83"/>
      <c r="J15" s="435"/>
      <c r="K15" s="203"/>
    </row>
    <row r="16" spans="1:11" ht="13.5">
      <c r="A16" s="106" t="s">
        <v>98</v>
      </c>
      <c r="B16" s="104"/>
      <c r="C16" s="81"/>
      <c r="D16" s="81"/>
      <c r="E16" s="81"/>
      <c r="F16" s="82"/>
      <c r="G16" s="82"/>
      <c r="H16" s="82"/>
      <c r="I16" s="83"/>
      <c r="J16" s="435"/>
      <c r="K16" s="203"/>
    </row>
    <row r="17" spans="1:11" ht="15.75" customHeight="1">
      <c r="A17" s="167" t="s">
        <v>79</v>
      </c>
      <c r="B17" s="410">
        <f>SUM(B13:B16)*$B$10</f>
        <v>0</v>
      </c>
      <c r="C17" s="411"/>
      <c r="D17" s="411">
        <f>SUM(D13:D16)*$B$10</f>
        <v>0</v>
      </c>
      <c r="E17" s="411"/>
      <c r="F17" s="411">
        <f>SUM(F13:F16)*$B$10</f>
        <v>0</v>
      </c>
      <c r="G17" s="411"/>
      <c r="H17" s="411">
        <f>SUM(H13:H16)*$B$10</f>
        <v>0</v>
      </c>
      <c r="I17" s="423"/>
      <c r="J17" s="170">
        <f>B17+D17+F17+H17</f>
        <v>0</v>
      </c>
      <c r="K17" s="205"/>
    </row>
    <row r="18" spans="1:11" ht="13.5">
      <c r="A18" s="167" t="s">
        <v>105</v>
      </c>
      <c r="B18" s="103" t="s">
        <v>169</v>
      </c>
      <c r="C18" s="76" t="s">
        <v>170</v>
      </c>
      <c r="D18" s="76" t="s">
        <v>169</v>
      </c>
      <c r="E18" s="76" t="s">
        <v>170</v>
      </c>
      <c r="F18" s="76" t="s">
        <v>169</v>
      </c>
      <c r="G18" s="76" t="s">
        <v>170</v>
      </c>
      <c r="H18" s="76" t="s">
        <v>169</v>
      </c>
      <c r="I18" s="91" t="s">
        <v>170</v>
      </c>
      <c r="J18" s="436"/>
      <c r="K18" s="206"/>
    </row>
    <row r="19" spans="1:11" ht="13.5">
      <c r="A19" s="106" t="s">
        <v>58</v>
      </c>
      <c r="B19" s="104"/>
      <c r="C19" s="84"/>
      <c r="D19" s="81"/>
      <c r="E19" s="84"/>
      <c r="F19" s="82"/>
      <c r="G19" s="85"/>
      <c r="H19" s="82"/>
      <c r="I19" s="108"/>
      <c r="J19" s="437"/>
      <c r="K19" s="203"/>
    </row>
    <row r="20" spans="1:11" ht="13.5">
      <c r="A20" s="106" t="s">
        <v>99</v>
      </c>
      <c r="B20" s="104"/>
      <c r="C20" s="84"/>
      <c r="D20" s="81"/>
      <c r="E20" s="84"/>
      <c r="F20" s="82"/>
      <c r="G20" s="85"/>
      <c r="H20" s="82"/>
      <c r="I20" s="108"/>
      <c r="J20" s="437"/>
      <c r="K20" s="203"/>
    </row>
    <row r="21" spans="1:11" ht="13.5">
      <c r="A21" s="106" t="s">
        <v>100</v>
      </c>
      <c r="B21" s="104"/>
      <c r="C21" s="84"/>
      <c r="D21" s="81"/>
      <c r="E21" s="84"/>
      <c r="F21" s="82"/>
      <c r="G21" s="85"/>
      <c r="H21" s="82"/>
      <c r="I21" s="108"/>
      <c r="J21" s="437"/>
      <c r="K21" s="203"/>
    </row>
    <row r="22" spans="1:11" ht="13.5">
      <c r="A22" s="106" t="s">
        <v>101</v>
      </c>
      <c r="B22" s="104"/>
      <c r="C22" s="84"/>
      <c r="D22" s="81"/>
      <c r="E22" s="84"/>
      <c r="F22" s="82"/>
      <c r="G22" s="85"/>
      <c r="H22" s="82"/>
      <c r="I22" s="108"/>
      <c r="J22" s="438"/>
      <c r="K22" s="203"/>
    </row>
    <row r="23" spans="1:11" ht="15.75" customHeight="1" thickBot="1">
      <c r="A23" s="180" t="s">
        <v>80</v>
      </c>
      <c r="B23" s="412">
        <f>((B19*C19)+(B20*C20)+(B21*C21)+(B22*C22))*$B$11</f>
        <v>0</v>
      </c>
      <c r="C23" s="413"/>
      <c r="D23" s="413">
        <f>((D19*E19)+(D20*E20)+(D21*E21)+(D22*E22))*$B$11</f>
        <v>0</v>
      </c>
      <c r="E23" s="413"/>
      <c r="F23" s="413">
        <f>((F19*G19)+(F20*G20)+(F21*G21)+(F22*G22))*$B$11</f>
        <v>0</v>
      </c>
      <c r="G23" s="413"/>
      <c r="H23" s="413">
        <f>((H19*I19)+(H20*I20)+(H21*I21)+(H22*I22))*$B$11</f>
        <v>0</v>
      </c>
      <c r="I23" s="428"/>
      <c r="J23" s="189">
        <f>B23+D23+F23+H23</f>
        <v>0</v>
      </c>
      <c r="K23" s="207"/>
    </row>
    <row r="24" spans="1:11" ht="13.5">
      <c r="A24" s="169" t="s">
        <v>109</v>
      </c>
      <c r="B24" s="396" t="s">
        <v>172</v>
      </c>
      <c r="C24" s="397"/>
      <c r="D24" s="397"/>
      <c r="E24" s="397"/>
      <c r="F24" s="397"/>
      <c r="G24" s="397"/>
      <c r="H24" s="397"/>
      <c r="I24" s="398"/>
      <c r="J24" s="441"/>
      <c r="K24" s="208"/>
    </row>
    <row r="25" spans="1:11" ht="13.5" customHeight="1">
      <c r="A25" s="106" t="s">
        <v>171</v>
      </c>
      <c r="B25" s="421"/>
      <c r="C25" s="422"/>
      <c r="D25" s="425" t="s">
        <v>175</v>
      </c>
      <c r="E25" s="426"/>
      <c r="F25" s="426"/>
      <c r="G25" s="426"/>
      <c r="H25" s="426"/>
      <c r="I25" s="426"/>
      <c r="J25" s="437"/>
      <c r="K25" s="209"/>
    </row>
    <row r="26" spans="1:11" ht="13.5" customHeight="1">
      <c r="A26" s="106" t="s">
        <v>197</v>
      </c>
      <c r="B26" s="419"/>
      <c r="C26" s="420"/>
      <c r="D26" s="425" t="s">
        <v>179</v>
      </c>
      <c r="E26" s="426"/>
      <c r="F26" s="426"/>
      <c r="G26" s="426"/>
      <c r="H26" s="426"/>
      <c r="I26" s="426"/>
      <c r="J26" s="437"/>
      <c r="K26" s="209"/>
    </row>
    <row r="27" spans="1:11" ht="13.5">
      <c r="A27" s="154" t="s">
        <v>104</v>
      </c>
      <c r="B27" s="103" t="s">
        <v>169</v>
      </c>
      <c r="C27" s="76" t="s">
        <v>102</v>
      </c>
      <c r="D27" s="76" t="s">
        <v>169</v>
      </c>
      <c r="E27" s="76" t="s">
        <v>102</v>
      </c>
      <c r="F27" s="76" t="s">
        <v>169</v>
      </c>
      <c r="G27" s="76" t="s">
        <v>102</v>
      </c>
      <c r="H27" s="76" t="s">
        <v>169</v>
      </c>
      <c r="I27" s="91" t="s">
        <v>102</v>
      </c>
      <c r="J27" s="437"/>
      <c r="K27" s="205"/>
    </row>
    <row r="28" spans="1:11" ht="13.5">
      <c r="A28" s="106" t="s">
        <v>59</v>
      </c>
      <c r="B28" s="104"/>
      <c r="C28" s="81"/>
      <c r="D28" s="81"/>
      <c r="E28" s="81"/>
      <c r="F28" s="82"/>
      <c r="G28" s="82"/>
      <c r="H28" s="82"/>
      <c r="I28" s="83"/>
      <c r="J28" s="437"/>
      <c r="K28" s="209"/>
    </row>
    <row r="29" spans="1:11" ht="13.5">
      <c r="A29" s="106" t="s">
        <v>60</v>
      </c>
      <c r="B29" s="104"/>
      <c r="C29" s="81"/>
      <c r="D29" s="81"/>
      <c r="E29" s="81"/>
      <c r="F29" s="82"/>
      <c r="G29" s="82"/>
      <c r="H29" s="82"/>
      <c r="I29" s="83"/>
      <c r="J29" s="437"/>
      <c r="K29" s="209"/>
    </row>
    <row r="30" spans="1:11" ht="13.5">
      <c r="A30" s="106" t="s">
        <v>61</v>
      </c>
      <c r="B30" s="104"/>
      <c r="C30" s="81"/>
      <c r="D30" s="81"/>
      <c r="E30" s="81"/>
      <c r="F30" s="82"/>
      <c r="G30" s="82"/>
      <c r="H30" s="82"/>
      <c r="I30" s="83"/>
      <c r="J30" s="437"/>
      <c r="K30" s="209"/>
    </row>
    <row r="31" spans="1:11" ht="13.5">
      <c r="A31" s="106" t="s">
        <v>62</v>
      </c>
      <c r="B31" s="104"/>
      <c r="C31" s="81"/>
      <c r="D31" s="81"/>
      <c r="E31" s="81"/>
      <c r="F31" s="82"/>
      <c r="G31" s="82"/>
      <c r="H31" s="82"/>
      <c r="I31" s="83"/>
      <c r="J31" s="437"/>
      <c r="K31" s="209"/>
    </row>
    <row r="32" spans="1:11" ht="13.5">
      <c r="A32" s="106" t="s">
        <v>63</v>
      </c>
      <c r="B32" s="104"/>
      <c r="C32" s="81"/>
      <c r="D32" s="81"/>
      <c r="E32" s="81"/>
      <c r="F32" s="82"/>
      <c r="G32" s="82"/>
      <c r="H32" s="82"/>
      <c r="I32" s="83"/>
      <c r="J32" s="438"/>
      <c r="K32" s="209"/>
    </row>
    <row r="33" spans="1:11" ht="15.75" customHeight="1">
      <c r="A33" s="167" t="s">
        <v>79</v>
      </c>
      <c r="B33" s="414">
        <f>SUM(B28:B32)*$B$25</f>
        <v>0</v>
      </c>
      <c r="C33" s="401"/>
      <c r="D33" s="400">
        <f>SUM(D28:D32)*$B$25</f>
        <v>0</v>
      </c>
      <c r="E33" s="401"/>
      <c r="F33" s="400">
        <f>SUM(F28:F32)*$B$25</f>
        <v>0</v>
      </c>
      <c r="G33" s="401"/>
      <c r="H33" s="400">
        <f>SUM(H28:H32)*$B$25</f>
        <v>0</v>
      </c>
      <c r="I33" s="414"/>
      <c r="J33" s="170">
        <f>B33+D33+F33+H33</f>
        <v>0</v>
      </c>
      <c r="K33" s="205"/>
    </row>
    <row r="34" spans="1:11" ht="13.5">
      <c r="A34" s="167" t="s">
        <v>105</v>
      </c>
      <c r="B34" s="103" t="s">
        <v>169</v>
      </c>
      <c r="C34" s="77" t="s">
        <v>103</v>
      </c>
      <c r="D34" s="76" t="s">
        <v>169</v>
      </c>
      <c r="E34" s="77" t="s">
        <v>103</v>
      </c>
      <c r="F34" s="76" t="s">
        <v>169</v>
      </c>
      <c r="G34" s="77" t="s">
        <v>103</v>
      </c>
      <c r="H34" s="76" t="s">
        <v>169</v>
      </c>
      <c r="I34" s="109" t="s">
        <v>103</v>
      </c>
      <c r="J34" s="436"/>
      <c r="K34" s="205"/>
    </row>
    <row r="35" spans="1:11" ht="13.5">
      <c r="A35" s="106" t="s">
        <v>64</v>
      </c>
      <c r="B35" s="105"/>
      <c r="C35" s="87"/>
      <c r="D35" s="86"/>
      <c r="E35" s="87"/>
      <c r="F35" s="88"/>
      <c r="G35" s="89"/>
      <c r="H35" s="88"/>
      <c r="I35" s="110"/>
      <c r="J35" s="437"/>
      <c r="K35" s="209"/>
    </row>
    <row r="36" spans="1:11" ht="13.5">
      <c r="A36" s="106" t="s">
        <v>65</v>
      </c>
      <c r="B36" s="105"/>
      <c r="C36" s="87"/>
      <c r="D36" s="86"/>
      <c r="E36" s="87"/>
      <c r="F36" s="88"/>
      <c r="G36" s="89"/>
      <c r="H36" s="88"/>
      <c r="I36" s="110"/>
      <c r="J36" s="437"/>
      <c r="K36" s="209"/>
    </row>
    <row r="37" spans="1:11" ht="13.5">
      <c r="A37" s="106" t="s">
        <v>66</v>
      </c>
      <c r="B37" s="105"/>
      <c r="C37" s="87"/>
      <c r="D37" s="86"/>
      <c r="E37" s="87"/>
      <c r="F37" s="88"/>
      <c r="G37" s="89"/>
      <c r="H37" s="88"/>
      <c r="I37" s="110"/>
      <c r="J37" s="437"/>
      <c r="K37" s="209"/>
    </row>
    <row r="38" spans="1:11" ht="13.5">
      <c r="A38" s="106" t="s">
        <v>67</v>
      </c>
      <c r="B38" s="105"/>
      <c r="C38" s="87"/>
      <c r="D38" s="86"/>
      <c r="E38" s="87"/>
      <c r="F38" s="88"/>
      <c r="G38" s="89"/>
      <c r="H38" s="88"/>
      <c r="I38" s="110"/>
      <c r="J38" s="437"/>
      <c r="K38" s="209"/>
    </row>
    <row r="39" spans="1:11" ht="13.5">
      <c r="A39" s="106" t="s">
        <v>68</v>
      </c>
      <c r="B39" s="105"/>
      <c r="C39" s="87"/>
      <c r="D39" s="86"/>
      <c r="E39" s="87"/>
      <c r="F39" s="88"/>
      <c r="G39" s="89"/>
      <c r="H39" s="88"/>
      <c r="I39" s="110"/>
      <c r="J39" s="438"/>
      <c r="K39" s="209"/>
    </row>
    <row r="40" spans="1:11" ht="15.75" customHeight="1" thickBot="1">
      <c r="A40" s="180" t="s">
        <v>80</v>
      </c>
      <c r="B40" s="427">
        <f>((B35*C35)+(B36*C36)+(B37*C37)+(B38*C38)+(B39*C39))*$B$26</f>
        <v>0</v>
      </c>
      <c r="C40" s="402"/>
      <c r="D40" s="402">
        <f>((D35*E35)+(D36*E36)+(D37*E37)+(D38*E38)+(D39*E39))*$B$26</f>
        <v>0</v>
      </c>
      <c r="E40" s="402"/>
      <c r="F40" s="402">
        <f>((F35*G35)+(F36*G36)+(F37*G37)+(F38*G38)+(F39*G39))*$B$26</f>
        <v>0</v>
      </c>
      <c r="G40" s="402"/>
      <c r="H40" s="402">
        <f>((H35*I35)+(H36*I36)+(H37*I37)+(H38*I38)+(H39*I39))*$B$26</f>
        <v>0</v>
      </c>
      <c r="I40" s="403"/>
      <c r="J40" s="189">
        <f>B40+D40+F40+H40</f>
        <v>0</v>
      </c>
      <c r="K40" s="207"/>
    </row>
    <row r="41" spans="1:11" ht="27.75" customHeight="1" thickBot="1">
      <c r="A41" s="183" t="s">
        <v>107</v>
      </c>
      <c r="B41" s="409">
        <f>B17+B23+B33+B40</f>
        <v>0</v>
      </c>
      <c r="C41" s="399"/>
      <c r="D41" s="399">
        <f>D17+D23+D33+D40</f>
        <v>0</v>
      </c>
      <c r="E41" s="399"/>
      <c r="F41" s="399">
        <f>F17+F23+F33+F40</f>
        <v>0</v>
      </c>
      <c r="G41" s="399"/>
      <c r="H41" s="399">
        <f>H17+H23+H33+H40</f>
        <v>0</v>
      </c>
      <c r="I41" s="424"/>
      <c r="J41" s="190">
        <f>J17+J23+J33+J40</f>
        <v>0</v>
      </c>
      <c r="K41" s="210"/>
    </row>
    <row r="42" spans="1:11" ht="15.75" customHeight="1">
      <c r="A42" s="107" t="s">
        <v>106</v>
      </c>
      <c r="B42" s="429" t="s">
        <v>173</v>
      </c>
      <c r="C42" s="429"/>
      <c r="D42" s="429"/>
      <c r="E42" s="429"/>
      <c r="F42" s="429"/>
      <c r="G42" s="429"/>
      <c r="H42" s="429"/>
      <c r="I42" s="429"/>
      <c r="J42" s="135" t="s">
        <v>174</v>
      </c>
      <c r="K42" s="211" t="s">
        <v>196</v>
      </c>
    </row>
    <row r="43" spans="1:11" ht="15" customHeight="1">
      <c r="A43" s="106" t="s">
        <v>46</v>
      </c>
      <c r="B43" s="418"/>
      <c r="C43" s="418"/>
      <c r="D43" s="418"/>
      <c r="E43" s="418"/>
      <c r="F43" s="418"/>
      <c r="G43" s="418"/>
      <c r="H43" s="418"/>
      <c r="I43" s="418"/>
      <c r="J43" s="136"/>
      <c r="K43" s="212"/>
    </row>
    <row r="44" spans="1:11" ht="13.5">
      <c r="A44" s="106" t="s">
        <v>47</v>
      </c>
      <c r="B44" s="430"/>
      <c r="C44" s="431"/>
      <c r="D44" s="431"/>
      <c r="E44" s="431"/>
      <c r="F44" s="431"/>
      <c r="G44" s="431"/>
      <c r="H44" s="431"/>
      <c r="I44" s="432"/>
      <c r="J44" s="136"/>
      <c r="K44" s="212"/>
    </row>
    <row r="45" spans="1:11" ht="13.5">
      <c r="A45" s="106" t="s">
        <v>48</v>
      </c>
      <c r="B45" s="415"/>
      <c r="C45" s="416"/>
      <c r="D45" s="416"/>
      <c r="E45" s="416"/>
      <c r="F45" s="416"/>
      <c r="G45" s="416"/>
      <c r="H45" s="416"/>
      <c r="I45" s="417"/>
      <c r="J45" s="136"/>
      <c r="K45" s="212"/>
    </row>
    <row r="46" spans="1:11" ht="13.5">
      <c r="A46" s="106" t="s">
        <v>49</v>
      </c>
      <c r="B46" s="418"/>
      <c r="C46" s="418"/>
      <c r="D46" s="418"/>
      <c r="E46" s="418"/>
      <c r="F46" s="418"/>
      <c r="G46" s="418"/>
      <c r="H46" s="418"/>
      <c r="I46" s="418"/>
      <c r="J46" s="136"/>
      <c r="K46" s="212"/>
    </row>
    <row r="47" spans="1:11" ht="15.75" customHeight="1">
      <c r="A47" s="154" t="s">
        <v>180</v>
      </c>
      <c r="B47" s="408"/>
      <c r="C47" s="408"/>
      <c r="D47" s="408"/>
      <c r="E47" s="408"/>
      <c r="F47" s="408"/>
      <c r="G47" s="408"/>
      <c r="H47" s="408"/>
      <c r="I47" s="408"/>
      <c r="J47" s="162">
        <f>SUM(J43:J46)</f>
        <v>0</v>
      </c>
      <c r="K47" s="213"/>
    </row>
    <row r="48" spans="1:11" ht="13.5">
      <c r="A48" s="164" t="s">
        <v>176</v>
      </c>
      <c r="B48" s="392" t="s">
        <v>178</v>
      </c>
      <c r="C48" s="392"/>
      <c r="D48" s="392"/>
      <c r="E48" s="392"/>
      <c r="F48" s="392"/>
      <c r="G48" s="392"/>
      <c r="H48" s="392"/>
      <c r="I48" s="392"/>
      <c r="J48" s="137"/>
      <c r="K48" s="213"/>
    </row>
    <row r="49" spans="1:11" ht="13.5">
      <c r="A49" s="106" t="s">
        <v>50</v>
      </c>
      <c r="B49" s="360"/>
      <c r="C49" s="360"/>
      <c r="D49" s="360"/>
      <c r="E49" s="360"/>
      <c r="F49" s="360"/>
      <c r="G49" s="360"/>
      <c r="H49" s="360"/>
      <c r="I49" s="360"/>
      <c r="J49" s="136"/>
      <c r="K49" s="212"/>
    </row>
    <row r="50" spans="1:11" ht="13.5">
      <c r="A50" s="106" t="s">
        <v>51</v>
      </c>
      <c r="B50" s="366"/>
      <c r="C50" s="366"/>
      <c r="D50" s="366"/>
      <c r="E50" s="366"/>
      <c r="F50" s="366"/>
      <c r="G50" s="366"/>
      <c r="H50" s="366"/>
      <c r="I50" s="366"/>
      <c r="J50" s="136"/>
      <c r="K50" s="212"/>
    </row>
    <row r="51" spans="1:11" ht="15.75" customHeight="1">
      <c r="A51" s="167" t="s">
        <v>82</v>
      </c>
      <c r="B51" s="440"/>
      <c r="C51" s="440"/>
      <c r="D51" s="440"/>
      <c r="E51" s="440"/>
      <c r="F51" s="440"/>
      <c r="G51" s="440"/>
      <c r="H51" s="440"/>
      <c r="I51" s="440"/>
      <c r="J51" s="162">
        <f>SUM(J49:J50)</f>
        <v>0</v>
      </c>
      <c r="K51" s="213"/>
    </row>
    <row r="52" spans="1:11" ht="30" customHeight="1" thickBot="1">
      <c r="A52" s="168" t="s">
        <v>32</v>
      </c>
      <c r="B52" s="439"/>
      <c r="C52" s="439"/>
      <c r="D52" s="439"/>
      <c r="E52" s="439"/>
      <c r="F52" s="439"/>
      <c r="G52" s="439"/>
      <c r="H52" s="439"/>
      <c r="I52" s="439"/>
      <c r="J52" s="138">
        <f>J41+J47-J51</f>
        <v>0</v>
      </c>
      <c r="K52" s="214"/>
    </row>
    <row r="53" spans="1:11" ht="13.5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</row>
    <row r="54" spans="1:11" ht="15" thickBot="1">
      <c r="A54" s="433"/>
      <c r="B54" s="433"/>
      <c r="C54" s="433"/>
      <c r="D54" s="433"/>
      <c r="E54" s="433"/>
      <c r="F54" s="433"/>
      <c r="G54" s="433"/>
      <c r="H54" s="433"/>
      <c r="I54" s="433"/>
      <c r="J54" s="433"/>
      <c r="K54" s="433"/>
    </row>
    <row r="55" spans="1:11" ht="15.75" customHeight="1">
      <c r="A55" s="148" t="s">
        <v>33</v>
      </c>
      <c r="B55" s="345" t="s">
        <v>177</v>
      </c>
      <c r="C55" s="345"/>
      <c r="D55" s="345"/>
      <c r="E55" s="345"/>
      <c r="F55" s="345"/>
      <c r="G55" s="345"/>
      <c r="H55" s="345"/>
      <c r="I55" s="345"/>
      <c r="J55" s="348" t="s">
        <v>194</v>
      </c>
      <c r="K55" s="386" t="s">
        <v>196</v>
      </c>
    </row>
    <row r="56" spans="1:11" ht="15.75" customHeight="1">
      <c r="A56" s="149" t="s">
        <v>45</v>
      </c>
      <c r="B56" s="346"/>
      <c r="C56" s="346"/>
      <c r="D56" s="346"/>
      <c r="E56" s="346"/>
      <c r="F56" s="346"/>
      <c r="G56" s="346"/>
      <c r="H56" s="346"/>
      <c r="I56" s="346"/>
      <c r="J56" s="349"/>
      <c r="K56" s="387"/>
    </row>
    <row r="57" spans="1:11" ht="13.5">
      <c r="A57" s="149" t="s">
        <v>89</v>
      </c>
      <c r="B57" s="346"/>
      <c r="C57" s="346"/>
      <c r="D57" s="346"/>
      <c r="E57" s="346"/>
      <c r="F57" s="346"/>
      <c r="G57" s="346"/>
      <c r="H57" s="346"/>
      <c r="I57" s="346"/>
      <c r="J57" s="349"/>
      <c r="K57" s="387"/>
    </row>
    <row r="58" spans="1:11" ht="13.5">
      <c r="A58" s="150" t="s">
        <v>185</v>
      </c>
      <c r="B58" s="347"/>
      <c r="C58" s="347"/>
      <c r="D58" s="347"/>
      <c r="E58" s="347"/>
      <c r="F58" s="347"/>
      <c r="G58" s="347"/>
      <c r="H58" s="347"/>
      <c r="I58" s="347"/>
      <c r="J58" s="350"/>
      <c r="K58" s="388"/>
    </row>
    <row r="59" spans="1:11" ht="13.5">
      <c r="A59" s="95"/>
      <c r="B59" s="357"/>
      <c r="C59" s="358"/>
      <c r="D59" s="358"/>
      <c r="E59" s="358"/>
      <c r="F59" s="358"/>
      <c r="G59" s="358"/>
      <c r="H59" s="358"/>
      <c r="I59" s="359"/>
      <c r="J59" s="128"/>
      <c r="K59" s="193"/>
    </row>
    <row r="60" spans="1:11" ht="13.5">
      <c r="A60" s="95"/>
      <c r="B60" s="360"/>
      <c r="C60" s="360"/>
      <c r="D60" s="360"/>
      <c r="E60" s="360"/>
      <c r="F60" s="360"/>
      <c r="G60" s="360"/>
      <c r="H60" s="360"/>
      <c r="I60" s="360"/>
      <c r="J60" s="128"/>
      <c r="K60" s="193"/>
    </row>
    <row r="61" spans="1:11" ht="13.5">
      <c r="A61" s="95"/>
      <c r="B61" s="360"/>
      <c r="C61" s="360"/>
      <c r="D61" s="360"/>
      <c r="E61" s="360"/>
      <c r="F61" s="360"/>
      <c r="G61" s="360"/>
      <c r="H61" s="360"/>
      <c r="I61" s="360"/>
      <c r="J61" s="128"/>
      <c r="K61" s="193"/>
    </row>
    <row r="62" spans="1:11" ht="13.5">
      <c r="A62" s="95"/>
      <c r="B62" s="360"/>
      <c r="C62" s="360"/>
      <c r="D62" s="360"/>
      <c r="E62" s="360"/>
      <c r="F62" s="360"/>
      <c r="G62" s="360"/>
      <c r="H62" s="360"/>
      <c r="I62" s="360"/>
      <c r="J62" s="128"/>
      <c r="K62" s="193"/>
    </row>
    <row r="63" spans="1:11" ht="13.5">
      <c r="A63" s="95"/>
      <c r="B63" s="360"/>
      <c r="C63" s="360"/>
      <c r="D63" s="360"/>
      <c r="E63" s="360"/>
      <c r="F63" s="360"/>
      <c r="G63" s="360"/>
      <c r="H63" s="360"/>
      <c r="I63" s="360"/>
      <c r="J63" s="128"/>
      <c r="K63" s="193"/>
    </row>
    <row r="64" spans="1:11" ht="13.5">
      <c r="A64" s="96"/>
      <c r="B64" s="361"/>
      <c r="C64" s="361"/>
      <c r="D64" s="361"/>
      <c r="E64" s="361"/>
      <c r="F64" s="361"/>
      <c r="G64" s="361"/>
      <c r="H64" s="361"/>
      <c r="I64" s="361"/>
      <c r="J64" s="128"/>
      <c r="K64" s="193"/>
    </row>
    <row r="65" spans="1:11" ht="13.5">
      <c r="A65" s="151" t="s">
        <v>186</v>
      </c>
      <c r="B65" s="362" t="s">
        <v>181</v>
      </c>
      <c r="C65" s="362"/>
      <c r="D65" s="362"/>
      <c r="E65" s="362"/>
      <c r="F65" s="362"/>
      <c r="G65" s="362"/>
      <c r="H65" s="362"/>
      <c r="I65" s="362"/>
      <c r="J65" s="129" t="s">
        <v>194</v>
      </c>
      <c r="K65" s="196"/>
    </row>
    <row r="66" spans="1:11" ht="13.5">
      <c r="A66" s="98"/>
      <c r="B66" s="360"/>
      <c r="C66" s="360"/>
      <c r="D66" s="360"/>
      <c r="E66" s="360"/>
      <c r="F66" s="360"/>
      <c r="G66" s="360"/>
      <c r="H66" s="360"/>
      <c r="I66" s="360"/>
      <c r="J66" s="128"/>
      <c r="K66" s="193"/>
    </row>
    <row r="67" spans="1:11" ht="13.5">
      <c r="A67" s="98"/>
      <c r="B67" s="360"/>
      <c r="C67" s="360"/>
      <c r="D67" s="360"/>
      <c r="E67" s="360"/>
      <c r="F67" s="360"/>
      <c r="G67" s="360"/>
      <c r="H67" s="360"/>
      <c r="I67" s="360"/>
      <c r="J67" s="128"/>
      <c r="K67" s="193"/>
    </row>
    <row r="68" spans="1:11" ht="13.5">
      <c r="A68" s="98"/>
      <c r="B68" s="360"/>
      <c r="C68" s="360"/>
      <c r="D68" s="360"/>
      <c r="E68" s="360"/>
      <c r="F68" s="360"/>
      <c r="G68" s="360"/>
      <c r="H68" s="360"/>
      <c r="I68" s="360"/>
      <c r="J68" s="128"/>
      <c r="K68" s="193"/>
    </row>
    <row r="69" spans="1:11" ht="13.5">
      <c r="A69" s="97" t="s">
        <v>112</v>
      </c>
      <c r="B69" s="360"/>
      <c r="C69" s="360"/>
      <c r="D69" s="360"/>
      <c r="E69" s="360"/>
      <c r="F69" s="360"/>
      <c r="G69" s="360"/>
      <c r="H69" s="360"/>
      <c r="I69" s="360"/>
      <c r="J69" s="128"/>
      <c r="K69" s="193"/>
    </row>
    <row r="70" spans="1:11" ht="13.5">
      <c r="A70" s="97" t="s">
        <v>113</v>
      </c>
      <c r="B70" s="360"/>
      <c r="C70" s="360"/>
      <c r="D70" s="360"/>
      <c r="E70" s="360"/>
      <c r="F70" s="360"/>
      <c r="G70" s="360"/>
      <c r="H70" s="360"/>
      <c r="I70" s="360"/>
      <c r="J70" s="128"/>
      <c r="K70" s="193"/>
    </row>
    <row r="71" spans="1:11" ht="13.5">
      <c r="A71" s="94" t="s">
        <v>52</v>
      </c>
      <c r="B71" s="360"/>
      <c r="C71" s="360"/>
      <c r="D71" s="360"/>
      <c r="E71" s="360"/>
      <c r="F71" s="360"/>
      <c r="G71" s="360"/>
      <c r="H71" s="360"/>
      <c r="I71" s="360"/>
      <c r="J71" s="128"/>
      <c r="K71" s="193"/>
    </row>
    <row r="72" spans="1:11" ht="13.5">
      <c r="A72" s="94" t="s">
        <v>144</v>
      </c>
      <c r="B72" s="363"/>
      <c r="C72" s="363"/>
      <c r="D72" s="363"/>
      <c r="E72" s="363"/>
      <c r="F72" s="363"/>
      <c r="G72" s="363"/>
      <c r="H72" s="363"/>
      <c r="I72" s="363"/>
      <c r="J72" s="130">
        <f>0.3*SUM(J59:J64)+0.1*SUM(J66:J71)</f>
        <v>0</v>
      </c>
      <c r="K72" s="193"/>
    </row>
    <row r="73" spans="1:11" ht="13.5">
      <c r="A73" s="149" t="s">
        <v>183</v>
      </c>
      <c r="B73" s="364"/>
      <c r="C73" s="364"/>
      <c r="D73" s="364"/>
      <c r="E73" s="364"/>
      <c r="F73" s="364"/>
      <c r="G73" s="364"/>
      <c r="H73" s="364"/>
      <c r="I73" s="364"/>
      <c r="J73" s="161">
        <f>SUM(J59:J64,J66:J72)</f>
        <v>0</v>
      </c>
      <c r="K73" s="196"/>
    </row>
    <row r="74" spans="1:11" ht="13.5">
      <c r="A74" s="152" t="s">
        <v>54</v>
      </c>
      <c r="B74" s="365" t="s">
        <v>173</v>
      </c>
      <c r="C74" s="365"/>
      <c r="D74" s="365"/>
      <c r="E74" s="365"/>
      <c r="F74" s="365"/>
      <c r="G74" s="365"/>
      <c r="H74" s="365"/>
      <c r="I74" s="365"/>
      <c r="J74" s="145" t="s">
        <v>174</v>
      </c>
      <c r="K74" s="196"/>
    </row>
    <row r="75" spans="1:11" ht="13.5">
      <c r="A75" s="100" t="s">
        <v>34</v>
      </c>
      <c r="B75" s="366"/>
      <c r="C75" s="366"/>
      <c r="D75" s="366"/>
      <c r="E75" s="366"/>
      <c r="F75" s="366"/>
      <c r="G75" s="366"/>
      <c r="H75" s="366"/>
      <c r="I75" s="366"/>
      <c r="J75" s="128"/>
      <c r="K75" s="193"/>
    </row>
    <row r="76" spans="1:11" ht="13.5">
      <c r="A76" s="100" t="s">
        <v>70</v>
      </c>
      <c r="B76" s="366"/>
      <c r="C76" s="366"/>
      <c r="D76" s="366"/>
      <c r="E76" s="366"/>
      <c r="F76" s="366"/>
      <c r="G76" s="366"/>
      <c r="H76" s="366"/>
      <c r="I76" s="366"/>
      <c r="J76" s="128"/>
      <c r="K76" s="193"/>
    </row>
    <row r="77" spans="1:11" ht="13.5">
      <c r="A77" s="100" t="s">
        <v>69</v>
      </c>
      <c r="B77" s="366"/>
      <c r="C77" s="366"/>
      <c r="D77" s="366"/>
      <c r="E77" s="366"/>
      <c r="F77" s="366"/>
      <c r="G77" s="366"/>
      <c r="H77" s="366"/>
      <c r="I77" s="366"/>
      <c r="J77" s="128"/>
      <c r="K77" s="193"/>
    </row>
    <row r="78" spans="1:11" ht="13.5">
      <c r="A78" s="100" t="s">
        <v>35</v>
      </c>
      <c r="B78" s="366"/>
      <c r="C78" s="366"/>
      <c r="D78" s="366"/>
      <c r="E78" s="366"/>
      <c r="F78" s="366"/>
      <c r="G78" s="366"/>
      <c r="H78" s="366"/>
      <c r="I78" s="366"/>
      <c r="J78" s="128"/>
      <c r="K78" s="193"/>
    </row>
    <row r="79" spans="1:11" ht="13.5">
      <c r="A79" s="100" t="s">
        <v>55</v>
      </c>
      <c r="B79" s="366"/>
      <c r="C79" s="366"/>
      <c r="D79" s="366"/>
      <c r="E79" s="366"/>
      <c r="F79" s="366"/>
      <c r="G79" s="366"/>
      <c r="H79" s="366"/>
      <c r="I79" s="366"/>
      <c r="J79" s="128"/>
      <c r="K79" s="193"/>
    </row>
    <row r="80" spans="1:11" ht="13.5">
      <c r="A80" s="100" t="s">
        <v>56</v>
      </c>
      <c r="B80" s="366"/>
      <c r="C80" s="366"/>
      <c r="D80" s="366"/>
      <c r="E80" s="366"/>
      <c r="F80" s="366"/>
      <c r="G80" s="366"/>
      <c r="H80" s="366"/>
      <c r="I80" s="366"/>
      <c r="J80" s="128"/>
      <c r="K80" s="193"/>
    </row>
    <row r="81" spans="1:11" ht="13.5">
      <c r="A81" s="100" t="s">
        <v>36</v>
      </c>
      <c r="B81" s="366"/>
      <c r="C81" s="366"/>
      <c r="D81" s="366"/>
      <c r="E81" s="366"/>
      <c r="F81" s="366"/>
      <c r="G81" s="366"/>
      <c r="H81" s="366"/>
      <c r="I81" s="366"/>
      <c r="J81" s="128"/>
      <c r="K81" s="193"/>
    </row>
    <row r="82" spans="1:11" ht="13.5">
      <c r="A82" s="100" t="s">
        <v>128</v>
      </c>
      <c r="B82" s="366"/>
      <c r="C82" s="366"/>
      <c r="D82" s="366"/>
      <c r="E82" s="366"/>
      <c r="F82" s="366"/>
      <c r="G82" s="366"/>
      <c r="H82" s="366"/>
      <c r="I82" s="366"/>
      <c r="J82" s="128"/>
      <c r="K82" s="193"/>
    </row>
    <row r="83" spans="1:11" ht="13.5">
      <c r="A83" s="100" t="s">
        <v>71</v>
      </c>
      <c r="B83" s="366"/>
      <c r="C83" s="366"/>
      <c r="D83" s="366"/>
      <c r="E83" s="366"/>
      <c r="F83" s="366"/>
      <c r="G83" s="366"/>
      <c r="H83" s="366"/>
      <c r="I83" s="366"/>
      <c r="J83" s="128"/>
      <c r="K83" s="193"/>
    </row>
    <row r="84" spans="1:11" ht="13.5">
      <c r="A84" s="100" t="s">
        <v>37</v>
      </c>
      <c r="B84" s="366"/>
      <c r="C84" s="366"/>
      <c r="D84" s="366"/>
      <c r="E84" s="366"/>
      <c r="F84" s="366"/>
      <c r="G84" s="366"/>
      <c r="H84" s="366"/>
      <c r="I84" s="366"/>
      <c r="J84" s="128"/>
      <c r="K84" s="193"/>
    </row>
    <row r="85" spans="1:11" ht="13.5">
      <c r="A85" s="100" t="s">
        <v>38</v>
      </c>
      <c r="B85" s="366"/>
      <c r="C85" s="366"/>
      <c r="D85" s="366"/>
      <c r="E85" s="366"/>
      <c r="F85" s="366"/>
      <c r="G85" s="366"/>
      <c r="H85" s="366"/>
      <c r="I85" s="366"/>
      <c r="J85" s="128"/>
      <c r="K85" s="193"/>
    </row>
    <row r="86" spans="1:11" ht="13.5">
      <c r="A86" s="152" t="s">
        <v>90</v>
      </c>
      <c r="B86" s="367"/>
      <c r="C86" s="367"/>
      <c r="D86" s="367"/>
      <c r="E86" s="367"/>
      <c r="F86" s="367"/>
      <c r="G86" s="367"/>
      <c r="H86" s="367"/>
      <c r="I86" s="367"/>
      <c r="J86" s="161">
        <f>SUM(J75:J85)</f>
        <v>0</v>
      </c>
      <c r="K86" s="196"/>
    </row>
    <row r="87" spans="1:11" ht="13.5">
      <c r="A87" s="152" t="s">
        <v>74</v>
      </c>
      <c r="B87" s="368" t="s">
        <v>88</v>
      </c>
      <c r="C87" s="369"/>
      <c r="D87" s="369"/>
      <c r="E87" s="369"/>
      <c r="F87" s="369"/>
      <c r="G87" s="369"/>
      <c r="H87" s="369"/>
      <c r="I87" s="370"/>
      <c r="J87" s="132"/>
      <c r="K87" s="196"/>
    </row>
    <row r="88" spans="1:11" ht="13.5">
      <c r="A88" s="152" t="s">
        <v>53</v>
      </c>
      <c r="B88" s="375" t="s">
        <v>173</v>
      </c>
      <c r="C88" s="375"/>
      <c r="D88" s="375"/>
      <c r="E88" s="375"/>
      <c r="F88" s="375"/>
      <c r="G88" s="375"/>
      <c r="H88" s="375"/>
      <c r="I88" s="375"/>
      <c r="J88" s="145" t="s">
        <v>194</v>
      </c>
      <c r="K88" s="196"/>
    </row>
    <row r="89" spans="1:11" ht="13.5">
      <c r="A89" s="100" t="s">
        <v>75</v>
      </c>
      <c r="B89" s="372"/>
      <c r="C89" s="372"/>
      <c r="D89" s="372"/>
      <c r="E89" s="372"/>
      <c r="F89" s="372"/>
      <c r="G89" s="372"/>
      <c r="H89" s="372"/>
      <c r="I89" s="372"/>
      <c r="J89" s="128"/>
      <c r="K89" s="193"/>
    </row>
    <row r="90" spans="1:11" ht="13.5">
      <c r="A90" s="100" t="s">
        <v>72</v>
      </c>
      <c r="B90" s="372"/>
      <c r="C90" s="372"/>
      <c r="D90" s="372"/>
      <c r="E90" s="372"/>
      <c r="F90" s="372"/>
      <c r="G90" s="372"/>
      <c r="H90" s="372"/>
      <c r="I90" s="372"/>
      <c r="J90" s="128"/>
      <c r="K90" s="193"/>
    </row>
    <row r="91" spans="1:11" ht="13.5">
      <c r="A91" s="100" t="s">
        <v>73</v>
      </c>
      <c r="B91" s="372"/>
      <c r="C91" s="372"/>
      <c r="D91" s="372"/>
      <c r="E91" s="372"/>
      <c r="F91" s="372"/>
      <c r="G91" s="372"/>
      <c r="H91" s="372"/>
      <c r="I91" s="372"/>
      <c r="J91" s="128"/>
      <c r="K91" s="193"/>
    </row>
    <row r="92" spans="1:11" ht="13.5">
      <c r="A92" s="100" t="s">
        <v>94</v>
      </c>
      <c r="B92" s="372"/>
      <c r="C92" s="372"/>
      <c r="D92" s="372"/>
      <c r="E92" s="372"/>
      <c r="F92" s="372"/>
      <c r="G92" s="372"/>
      <c r="H92" s="372"/>
      <c r="I92" s="372"/>
      <c r="J92" s="128"/>
      <c r="K92" s="193"/>
    </row>
    <row r="93" spans="1:11" ht="13.5">
      <c r="A93" s="100" t="s">
        <v>123</v>
      </c>
      <c r="B93" s="372"/>
      <c r="C93" s="372"/>
      <c r="D93" s="372"/>
      <c r="E93" s="372"/>
      <c r="F93" s="372"/>
      <c r="G93" s="372"/>
      <c r="H93" s="372"/>
      <c r="I93" s="372"/>
      <c r="J93" s="128"/>
      <c r="K93" s="193"/>
    </row>
    <row r="94" spans="1:11" ht="13.5">
      <c r="A94" s="100" t="s">
        <v>126</v>
      </c>
      <c r="B94" s="373"/>
      <c r="C94" s="373"/>
      <c r="D94" s="373"/>
      <c r="E94" s="373"/>
      <c r="F94" s="373"/>
      <c r="G94" s="373"/>
      <c r="H94" s="373"/>
      <c r="I94" s="373"/>
      <c r="J94" s="130">
        <f>0.3*SUM(J89:J93)</f>
        <v>0</v>
      </c>
      <c r="K94" s="193"/>
    </row>
    <row r="95" spans="1:11" ht="13.5">
      <c r="A95" s="152" t="s">
        <v>91</v>
      </c>
      <c r="B95" s="374"/>
      <c r="C95" s="374"/>
      <c r="D95" s="374"/>
      <c r="E95" s="374"/>
      <c r="F95" s="374"/>
      <c r="G95" s="374"/>
      <c r="H95" s="374"/>
      <c r="I95" s="374"/>
      <c r="J95" s="161">
        <f>SUM(J89:J94)</f>
        <v>0</v>
      </c>
      <c r="K95" s="196"/>
    </row>
    <row r="96" spans="1:11" ht="13.5">
      <c r="A96" s="152" t="s">
        <v>76</v>
      </c>
      <c r="B96" s="375" t="s">
        <v>173</v>
      </c>
      <c r="C96" s="375"/>
      <c r="D96" s="375"/>
      <c r="E96" s="375"/>
      <c r="F96" s="375"/>
      <c r="G96" s="375"/>
      <c r="H96" s="375"/>
      <c r="I96" s="375"/>
      <c r="J96" s="145" t="s">
        <v>174</v>
      </c>
      <c r="K96" s="196"/>
    </row>
    <row r="97" spans="1:11" ht="13.5">
      <c r="A97" s="100" t="s">
        <v>75</v>
      </c>
      <c r="B97" s="372"/>
      <c r="C97" s="372"/>
      <c r="D97" s="372"/>
      <c r="E97" s="372"/>
      <c r="F97" s="372"/>
      <c r="G97" s="372"/>
      <c r="H97" s="372"/>
      <c r="I97" s="372"/>
      <c r="J97" s="128"/>
      <c r="K97" s="193"/>
    </row>
    <row r="98" spans="1:11" ht="13.5">
      <c r="A98" s="100" t="s">
        <v>125</v>
      </c>
      <c r="B98" s="372"/>
      <c r="C98" s="372"/>
      <c r="D98" s="372"/>
      <c r="E98" s="372"/>
      <c r="F98" s="372"/>
      <c r="G98" s="372"/>
      <c r="H98" s="372"/>
      <c r="I98" s="372"/>
      <c r="J98" s="128"/>
      <c r="K98" s="193"/>
    </row>
    <row r="99" spans="1:11" ht="13.5">
      <c r="A99" s="100" t="s">
        <v>73</v>
      </c>
      <c r="B99" s="372"/>
      <c r="C99" s="372"/>
      <c r="D99" s="372"/>
      <c r="E99" s="372"/>
      <c r="F99" s="372"/>
      <c r="G99" s="372"/>
      <c r="H99" s="372"/>
      <c r="I99" s="372"/>
      <c r="J99" s="128"/>
      <c r="K99" s="193"/>
    </row>
    <row r="100" spans="1:11" ht="13.5">
      <c r="A100" s="100" t="s">
        <v>94</v>
      </c>
      <c r="B100" s="372"/>
      <c r="C100" s="372"/>
      <c r="D100" s="372"/>
      <c r="E100" s="372"/>
      <c r="F100" s="372"/>
      <c r="G100" s="372"/>
      <c r="H100" s="372"/>
      <c r="I100" s="372"/>
      <c r="J100" s="128"/>
      <c r="K100" s="193"/>
    </row>
    <row r="101" spans="1:11" ht="13.5">
      <c r="A101" s="100" t="s">
        <v>129</v>
      </c>
      <c r="B101" s="372"/>
      <c r="C101" s="372"/>
      <c r="D101" s="372"/>
      <c r="E101" s="372"/>
      <c r="F101" s="372"/>
      <c r="G101" s="372"/>
      <c r="H101" s="372"/>
      <c r="I101" s="372"/>
      <c r="J101" s="128"/>
      <c r="K101" s="193"/>
    </row>
    <row r="102" spans="1:11" ht="13.5">
      <c r="A102" s="100" t="s">
        <v>38</v>
      </c>
      <c r="B102" s="372"/>
      <c r="C102" s="372"/>
      <c r="D102" s="372"/>
      <c r="E102" s="372"/>
      <c r="F102" s="372"/>
      <c r="G102" s="372"/>
      <c r="H102" s="372"/>
      <c r="I102" s="372"/>
      <c r="J102" s="128"/>
      <c r="K102" s="193"/>
    </row>
    <row r="103" spans="1:11" ht="13.5">
      <c r="A103" s="99" t="s">
        <v>92</v>
      </c>
      <c r="B103" s="376"/>
      <c r="C103" s="376"/>
      <c r="D103" s="376"/>
      <c r="E103" s="376"/>
      <c r="F103" s="376"/>
      <c r="G103" s="376"/>
      <c r="H103" s="376"/>
      <c r="I103" s="376"/>
      <c r="J103" s="161">
        <f>SUM(J97:J102)</f>
        <v>0</v>
      </c>
      <c r="K103" s="196"/>
    </row>
    <row r="104" spans="1:11" ht="13.5">
      <c r="A104" s="100" t="s">
        <v>78</v>
      </c>
      <c r="B104" s="377" t="s">
        <v>173</v>
      </c>
      <c r="C104" s="377"/>
      <c r="D104" s="377"/>
      <c r="E104" s="377"/>
      <c r="F104" s="377"/>
      <c r="G104" s="377"/>
      <c r="H104" s="377"/>
      <c r="I104" s="377"/>
      <c r="J104" s="145" t="s">
        <v>174</v>
      </c>
      <c r="K104" s="196"/>
    </row>
    <row r="105" spans="1:11" ht="13.5">
      <c r="A105" s="100" t="s">
        <v>41</v>
      </c>
      <c r="B105" s="366"/>
      <c r="C105" s="366"/>
      <c r="D105" s="366"/>
      <c r="E105" s="366"/>
      <c r="F105" s="366"/>
      <c r="G105" s="366"/>
      <c r="H105" s="366"/>
      <c r="I105" s="366"/>
      <c r="J105" s="128"/>
      <c r="K105" s="193"/>
    </row>
    <row r="106" spans="1:11" ht="13.5">
      <c r="A106" s="100" t="s">
        <v>42</v>
      </c>
      <c r="B106" s="366"/>
      <c r="C106" s="366"/>
      <c r="D106" s="366"/>
      <c r="E106" s="366"/>
      <c r="F106" s="366"/>
      <c r="G106" s="366"/>
      <c r="H106" s="366"/>
      <c r="I106" s="366"/>
      <c r="J106" s="128"/>
      <c r="K106" s="193"/>
    </row>
    <row r="107" spans="1:11" ht="13.5">
      <c r="A107" s="100" t="s">
        <v>38</v>
      </c>
      <c r="B107" s="366"/>
      <c r="C107" s="366"/>
      <c r="D107" s="366"/>
      <c r="E107" s="366"/>
      <c r="F107" s="366"/>
      <c r="G107" s="366"/>
      <c r="H107" s="366"/>
      <c r="I107" s="366"/>
      <c r="J107" s="128"/>
      <c r="K107" s="193"/>
    </row>
    <row r="108" spans="1:11" ht="13.5">
      <c r="A108" s="152" t="s">
        <v>44</v>
      </c>
      <c r="B108" s="376"/>
      <c r="C108" s="376"/>
      <c r="D108" s="376"/>
      <c r="E108" s="376"/>
      <c r="F108" s="376"/>
      <c r="G108" s="376"/>
      <c r="H108" s="376"/>
      <c r="I108" s="376"/>
      <c r="J108" s="161">
        <f>SUM(J105:J107)</f>
        <v>0</v>
      </c>
      <c r="K108" s="196"/>
    </row>
    <row r="109" spans="1:11" ht="13.5">
      <c r="A109" s="160" t="s">
        <v>77</v>
      </c>
      <c r="B109" s="368" t="s">
        <v>88</v>
      </c>
      <c r="C109" s="369"/>
      <c r="D109" s="369"/>
      <c r="E109" s="369"/>
      <c r="F109" s="369"/>
      <c r="G109" s="369"/>
      <c r="H109" s="369"/>
      <c r="I109" s="370"/>
      <c r="J109" s="132"/>
      <c r="K109" s="196"/>
    </row>
    <row r="110" spans="1:11" ht="13.5">
      <c r="A110" s="160" t="s">
        <v>184</v>
      </c>
      <c r="B110" s="375" t="s">
        <v>173</v>
      </c>
      <c r="C110" s="375"/>
      <c r="D110" s="375"/>
      <c r="E110" s="375"/>
      <c r="F110" s="375"/>
      <c r="G110" s="375"/>
      <c r="H110" s="375"/>
      <c r="I110" s="375"/>
      <c r="J110" s="145" t="s">
        <v>174</v>
      </c>
      <c r="K110" s="196"/>
    </row>
    <row r="111" spans="1:11" ht="13.5">
      <c r="A111" s="101"/>
      <c r="B111" s="378"/>
      <c r="C111" s="378"/>
      <c r="D111" s="378"/>
      <c r="E111" s="378"/>
      <c r="F111" s="378"/>
      <c r="G111" s="378"/>
      <c r="H111" s="378"/>
      <c r="I111" s="378"/>
      <c r="J111" s="128"/>
      <c r="K111" s="193"/>
    </row>
    <row r="112" spans="1:11" ht="13.5">
      <c r="A112" s="101"/>
      <c r="B112" s="378"/>
      <c r="C112" s="378"/>
      <c r="D112" s="378"/>
      <c r="E112" s="378"/>
      <c r="F112" s="378"/>
      <c r="G112" s="378"/>
      <c r="H112" s="378"/>
      <c r="I112" s="378"/>
      <c r="J112" s="128"/>
      <c r="K112" s="193"/>
    </row>
    <row r="113" spans="1:11" ht="13.5">
      <c r="A113" s="101"/>
      <c r="B113" s="378"/>
      <c r="C113" s="378"/>
      <c r="D113" s="378"/>
      <c r="E113" s="378"/>
      <c r="F113" s="378"/>
      <c r="G113" s="378"/>
      <c r="H113" s="378"/>
      <c r="I113" s="378"/>
      <c r="J113" s="128"/>
      <c r="K113" s="193"/>
    </row>
    <row r="114" spans="1:11" ht="13.5">
      <c r="A114" s="101"/>
      <c r="B114" s="378"/>
      <c r="C114" s="378"/>
      <c r="D114" s="378"/>
      <c r="E114" s="378"/>
      <c r="F114" s="378"/>
      <c r="G114" s="378"/>
      <c r="H114" s="378"/>
      <c r="I114" s="378"/>
      <c r="J114" s="128"/>
      <c r="K114" s="193"/>
    </row>
    <row r="115" spans="1:11" ht="13.5">
      <c r="A115" s="101"/>
      <c r="B115" s="378"/>
      <c r="C115" s="378"/>
      <c r="D115" s="378"/>
      <c r="E115" s="378"/>
      <c r="F115" s="378"/>
      <c r="G115" s="378"/>
      <c r="H115" s="378"/>
      <c r="I115" s="378"/>
      <c r="J115" s="128"/>
      <c r="K115" s="193"/>
    </row>
    <row r="116" spans="1:11" ht="13.5">
      <c r="A116" s="101"/>
      <c r="B116" s="378"/>
      <c r="C116" s="378"/>
      <c r="D116" s="378"/>
      <c r="E116" s="378"/>
      <c r="F116" s="378"/>
      <c r="G116" s="378"/>
      <c r="H116" s="378"/>
      <c r="I116" s="378"/>
      <c r="J116" s="128"/>
      <c r="K116" s="193"/>
    </row>
    <row r="117" spans="1:11" ht="13.5">
      <c r="A117" s="101"/>
      <c r="B117" s="378"/>
      <c r="C117" s="378"/>
      <c r="D117" s="378"/>
      <c r="E117" s="378"/>
      <c r="F117" s="378"/>
      <c r="G117" s="378"/>
      <c r="H117" s="378"/>
      <c r="I117" s="378"/>
      <c r="J117" s="128"/>
      <c r="K117" s="193"/>
    </row>
    <row r="118" spans="1:11" ht="13.5">
      <c r="A118" s="101"/>
      <c r="B118" s="378"/>
      <c r="C118" s="378"/>
      <c r="D118" s="378"/>
      <c r="E118" s="378"/>
      <c r="F118" s="378"/>
      <c r="G118" s="378"/>
      <c r="H118" s="378"/>
      <c r="I118" s="378"/>
      <c r="J118" s="128"/>
      <c r="K118" s="193"/>
    </row>
    <row r="119" spans="1:11" ht="13.5">
      <c r="A119" s="101"/>
      <c r="B119" s="378"/>
      <c r="C119" s="378"/>
      <c r="D119" s="378"/>
      <c r="E119" s="378"/>
      <c r="F119" s="378"/>
      <c r="G119" s="378"/>
      <c r="H119" s="378"/>
      <c r="I119" s="378"/>
      <c r="J119" s="128"/>
      <c r="K119" s="193"/>
    </row>
    <row r="120" spans="1:11" ht="13.5">
      <c r="A120" s="101"/>
      <c r="B120" s="378"/>
      <c r="C120" s="378"/>
      <c r="D120" s="378"/>
      <c r="E120" s="378"/>
      <c r="F120" s="378"/>
      <c r="G120" s="378"/>
      <c r="H120" s="378"/>
      <c r="I120" s="378"/>
      <c r="J120" s="128"/>
      <c r="K120" s="193"/>
    </row>
    <row r="121" spans="1:11" ht="13.5">
      <c r="A121" s="101"/>
      <c r="B121" s="378"/>
      <c r="C121" s="378"/>
      <c r="D121" s="378"/>
      <c r="E121" s="378"/>
      <c r="F121" s="378"/>
      <c r="G121" s="378"/>
      <c r="H121" s="378"/>
      <c r="I121" s="378"/>
      <c r="J121" s="128"/>
      <c r="K121" s="193"/>
    </row>
    <row r="122" spans="1:11" ht="13.5">
      <c r="A122" s="101"/>
      <c r="B122" s="378"/>
      <c r="C122" s="378"/>
      <c r="D122" s="378"/>
      <c r="E122" s="378"/>
      <c r="F122" s="378"/>
      <c r="G122" s="378"/>
      <c r="H122" s="378"/>
      <c r="I122" s="378"/>
      <c r="J122" s="128"/>
      <c r="K122" s="193"/>
    </row>
    <row r="123" spans="1:11" ht="13.5">
      <c r="A123" s="101"/>
      <c r="B123" s="378"/>
      <c r="C123" s="378"/>
      <c r="D123" s="378"/>
      <c r="E123" s="378"/>
      <c r="F123" s="378"/>
      <c r="G123" s="378"/>
      <c r="H123" s="378"/>
      <c r="I123" s="378"/>
      <c r="J123" s="128"/>
      <c r="K123" s="193"/>
    </row>
    <row r="124" spans="1:11" ht="13.5">
      <c r="A124" s="101" t="s">
        <v>39</v>
      </c>
      <c r="B124" s="378"/>
      <c r="C124" s="378"/>
      <c r="D124" s="378"/>
      <c r="E124" s="378"/>
      <c r="F124" s="378"/>
      <c r="G124" s="378"/>
      <c r="H124" s="378"/>
      <c r="I124" s="378"/>
      <c r="J124" s="128"/>
      <c r="K124" s="193"/>
    </row>
    <row r="125" spans="1:11" ht="13.5">
      <c r="A125" s="101" t="s">
        <v>40</v>
      </c>
      <c r="B125" s="378"/>
      <c r="C125" s="378"/>
      <c r="D125" s="378"/>
      <c r="E125" s="378"/>
      <c r="F125" s="378"/>
      <c r="G125" s="378"/>
      <c r="H125" s="378"/>
      <c r="I125" s="378"/>
      <c r="J125" s="128"/>
      <c r="K125" s="193"/>
    </row>
    <row r="126" spans="1:12" ht="13.5">
      <c r="A126" s="152" t="s">
        <v>43</v>
      </c>
      <c r="B126" s="376"/>
      <c r="C126" s="376"/>
      <c r="D126" s="376"/>
      <c r="E126" s="376"/>
      <c r="F126" s="376"/>
      <c r="G126" s="376"/>
      <c r="H126" s="376"/>
      <c r="I126" s="376"/>
      <c r="J126" s="161">
        <f>SUM(J111:J125)</f>
        <v>0</v>
      </c>
      <c r="K126" s="196"/>
      <c r="L126" s="51"/>
    </row>
    <row r="127" spans="1:11" ht="13.5">
      <c r="A127" s="159" t="s">
        <v>84</v>
      </c>
      <c r="B127" s="382" t="s">
        <v>187</v>
      </c>
      <c r="C127" s="383"/>
      <c r="D127" s="383"/>
      <c r="E127" s="384" t="s">
        <v>188</v>
      </c>
      <c r="F127" s="384"/>
      <c r="G127" s="384"/>
      <c r="H127" s="384" t="s">
        <v>189</v>
      </c>
      <c r="I127" s="385"/>
      <c r="J127" s="132"/>
      <c r="K127" s="196"/>
    </row>
    <row r="128" spans="1:11" ht="13.5">
      <c r="A128" s="102" t="s">
        <v>83</v>
      </c>
      <c r="B128" s="389"/>
      <c r="C128" s="390"/>
      <c r="D128" s="390"/>
      <c r="E128" s="390"/>
      <c r="F128" s="390"/>
      <c r="G128" s="390"/>
      <c r="H128" s="390"/>
      <c r="I128" s="391"/>
      <c r="J128" s="132"/>
      <c r="K128" s="193"/>
    </row>
    <row r="129" spans="1:11" ht="13.5">
      <c r="A129" s="102" t="s">
        <v>85</v>
      </c>
      <c r="B129" s="389"/>
      <c r="C129" s="390"/>
      <c r="D129" s="390"/>
      <c r="E129" s="390"/>
      <c r="F129" s="390"/>
      <c r="G129" s="390"/>
      <c r="H129" s="390"/>
      <c r="I129" s="391"/>
      <c r="J129" s="132"/>
      <c r="K129" s="193"/>
    </row>
    <row r="130" spans="1:11" ht="13.5">
      <c r="A130" s="102" t="s">
        <v>86</v>
      </c>
      <c r="B130" s="389"/>
      <c r="C130" s="390"/>
      <c r="D130" s="390"/>
      <c r="E130" s="390"/>
      <c r="F130" s="390"/>
      <c r="G130" s="390"/>
      <c r="H130" s="390"/>
      <c r="I130" s="391"/>
      <c r="J130" s="132"/>
      <c r="K130" s="193"/>
    </row>
    <row r="131" spans="1:11" ht="13.5">
      <c r="A131" s="154" t="s">
        <v>87</v>
      </c>
      <c r="B131" s="379"/>
      <c r="C131" s="379"/>
      <c r="D131" s="379"/>
      <c r="E131" s="379"/>
      <c r="F131" s="379"/>
      <c r="G131" s="379"/>
      <c r="H131" s="380">
        <f>SUM(H128:I130)</f>
        <v>0</v>
      </c>
      <c r="I131" s="380"/>
      <c r="J131" s="132"/>
      <c r="K131" s="196"/>
    </row>
    <row r="132" spans="1:11" ht="27.75" customHeight="1" thickBot="1">
      <c r="A132" s="155" t="s">
        <v>93</v>
      </c>
      <c r="B132" s="381"/>
      <c r="C132" s="381"/>
      <c r="D132" s="381"/>
      <c r="E132" s="381"/>
      <c r="F132" s="381"/>
      <c r="G132" s="381"/>
      <c r="H132" s="381"/>
      <c r="I132" s="381"/>
      <c r="J132" s="133">
        <f>J73+J86+J95+J103+J108+J126</f>
        <v>0</v>
      </c>
      <c r="K132" s="198"/>
    </row>
    <row r="133" spans="1:12" ht="15" thickBot="1">
      <c r="A133" s="78"/>
      <c r="B133" s="80"/>
      <c r="C133" s="80"/>
      <c r="D133" s="80"/>
      <c r="E133" s="80"/>
      <c r="F133" s="80"/>
      <c r="G133" s="80"/>
      <c r="H133" s="80"/>
      <c r="I133" s="80"/>
      <c r="J133" s="80"/>
      <c r="K133" s="199"/>
      <c r="L133" s="78"/>
    </row>
    <row r="134" spans="1:11" ht="24.75" customHeight="1" thickBot="1">
      <c r="A134" s="157" t="s">
        <v>124</v>
      </c>
      <c r="B134" s="90"/>
      <c r="C134" s="90"/>
      <c r="D134" s="90"/>
      <c r="E134" s="90"/>
      <c r="F134" s="90"/>
      <c r="G134" s="90"/>
      <c r="H134" s="90"/>
      <c r="I134" s="90"/>
      <c r="J134" s="163">
        <f>J52-J132</f>
        <v>0</v>
      </c>
      <c r="K134" s="200"/>
    </row>
  </sheetData>
  <sheetProtection/>
  <mergeCells count="140">
    <mergeCell ref="B132:I132"/>
    <mergeCell ref="K55:K58"/>
    <mergeCell ref="H127:I127"/>
    <mergeCell ref="B127:D127"/>
    <mergeCell ref="E127:G127"/>
    <mergeCell ref="B128:D128"/>
    <mergeCell ref="E128:G128"/>
    <mergeCell ref="H128:I128"/>
    <mergeCell ref="B129:D129"/>
    <mergeCell ref="B125:I125"/>
    <mergeCell ref="B126:I126"/>
    <mergeCell ref="E129:G129"/>
    <mergeCell ref="H129:I129"/>
    <mergeCell ref="B130:D130"/>
    <mergeCell ref="E130:G130"/>
    <mergeCell ref="H130:I130"/>
    <mergeCell ref="B119:I119"/>
    <mergeCell ref="B120:I120"/>
    <mergeCell ref="B121:I121"/>
    <mergeCell ref="B122:I122"/>
    <mergeCell ref="B123:I123"/>
    <mergeCell ref="B124:I124"/>
    <mergeCell ref="B113:I113"/>
    <mergeCell ref="B114:I114"/>
    <mergeCell ref="B115:I115"/>
    <mergeCell ref="B116:I116"/>
    <mergeCell ref="B117:I117"/>
    <mergeCell ref="B118:I118"/>
    <mergeCell ref="B106:I106"/>
    <mergeCell ref="B107:I107"/>
    <mergeCell ref="B108:I108"/>
    <mergeCell ref="B111:I111"/>
    <mergeCell ref="B112:I112"/>
    <mergeCell ref="B110:I110"/>
    <mergeCell ref="B109:I109"/>
    <mergeCell ref="J9:J16"/>
    <mergeCell ref="J18:J22"/>
    <mergeCell ref="B43:I43"/>
    <mergeCell ref="B52:I52"/>
    <mergeCell ref="B51:I51"/>
    <mergeCell ref="B49:I49"/>
    <mergeCell ref="B50:I50"/>
    <mergeCell ref="J24:J32"/>
    <mergeCell ref="J34:J39"/>
    <mergeCell ref="D10:I10"/>
    <mergeCell ref="B72:I72"/>
    <mergeCell ref="B69:I69"/>
    <mergeCell ref="B70:I70"/>
    <mergeCell ref="B71:I71"/>
    <mergeCell ref="B55:I58"/>
    <mergeCell ref="B59:I59"/>
    <mergeCell ref="B60:I60"/>
    <mergeCell ref="B61:I61"/>
    <mergeCell ref="B131:G131"/>
    <mergeCell ref="H131:I131"/>
    <mergeCell ref="B67:I67"/>
    <mergeCell ref="B68:I68"/>
    <mergeCell ref="B73:I73"/>
    <mergeCell ref="B74:I74"/>
    <mergeCell ref="B75:I75"/>
    <mergeCell ref="B88:I88"/>
    <mergeCell ref="B81:I81"/>
    <mergeCell ref="B83:I83"/>
    <mergeCell ref="B77:I77"/>
    <mergeCell ref="B78:I78"/>
    <mergeCell ref="B79:I79"/>
    <mergeCell ref="D8:E8"/>
    <mergeCell ref="F8:G8"/>
    <mergeCell ref="B42:I42"/>
    <mergeCell ref="B44:I44"/>
    <mergeCell ref="D25:I25"/>
    <mergeCell ref="D26:I26"/>
    <mergeCell ref="A53:K54"/>
    <mergeCell ref="B25:C25"/>
    <mergeCell ref="F41:G41"/>
    <mergeCell ref="H17:I17"/>
    <mergeCell ref="H41:I41"/>
    <mergeCell ref="D11:I11"/>
    <mergeCell ref="B40:C40"/>
    <mergeCell ref="H23:I23"/>
    <mergeCell ref="B45:I45"/>
    <mergeCell ref="B80:I80"/>
    <mergeCell ref="H33:I33"/>
    <mergeCell ref="F23:G23"/>
    <mergeCell ref="F17:G17"/>
    <mergeCell ref="B46:I46"/>
    <mergeCell ref="D23:E23"/>
    <mergeCell ref="D33:E33"/>
    <mergeCell ref="B26:C26"/>
    <mergeCell ref="D40:E40"/>
    <mergeCell ref="B47:I47"/>
    <mergeCell ref="B82:I82"/>
    <mergeCell ref="B4:D4"/>
    <mergeCell ref="B41:C41"/>
    <mergeCell ref="B5:D5"/>
    <mergeCell ref="B6:D6"/>
    <mergeCell ref="B17:C17"/>
    <mergeCell ref="D17:E17"/>
    <mergeCell ref="B23:C23"/>
    <mergeCell ref="B33:C33"/>
    <mergeCell ref="H8:I8"/>
    <mergeCell ref="B8:C8"/>
    <mergeCell ref="B9:I9"/>
    <mergeCell ref="D41:E41"/>
    <mergeCell ref="B24:I24"/>
    <mergeCell ref="F33:G33"/>
    <mergeCell ref="F40:G40"/>
    <mergeCell ref="H40:I40"/>
    <mergeCell ref="B10:C10"/>
    <mergeCell ref="B11:C11"/>
    <mergeCell ref="B84:I84"/>
    <mergeCell ref="B85:I85"/>
    <mergeCell ref="B86:I86"/>
    <mergeCell ref="B89:I89"/>
    <mergeCell ref="B90:I90"/>
    <mergeCell ref="B63:I63"/>
    <mergeCell ref="B64:I64"/>
    <mergeCell ref="B65:I65"/>
    <mergeCell ref="B66:I66"/>
    <mergeCell ref="B76:I76"/>
    <mergeCell ref="B97:I97"/>
    <mergeCell ref="B98:I98"/>
    <mergeCell ref="B99:I99"/>
    <mergeCell ref="B87:I87"/>
    <mergeCell ref="B92:I92"/>
    <mergeCell ref="B93:I93"/>
    <mergeCell ref="B94:I94"/>
    <mergeCell ref="B95:I95"/>
    <mergeCell ref="B96:I96"/>
    <mergeCell ref="B91:I91"/>
    <mergeCell ref="B104:I104"/>
    <mergeCell ref="B105:I105"/>
    <mergeCell ref="B48:I48"/>
    <mergeCell ref="A1:J1"/>
    <mergeCell ref="B100:I100"/>
    <mergeCell ref="B101:I101"/>
    <mergeCell ref="B102:I102"/>
    <mergeCell ref="B103:I103"/>
    <mergeCell ref="J55:J58"/>
    <mergeCell ref="B62:I62"/>
  </mergeCells>
  <printOptions/>
  <pageMargins left="0.75" right="0.75" top="1" bottom="1" header="0.5" footer="0.5"/>
  <pageSetup fitToHeight="3" fitToWidth="1" orientation="landscape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="97" zoomScaleNormal="97" zoomScalePageLayoutView="0" workbookViewId="0" topLeftCell="A1">
      <selection activeCell="D11" sqref="D11:I11"/>
    </sheetView>
  </sheetViews>
  <sheetFormatPr defaultColWidth="8.875" defaultRowHeight="15.75"/>
  <cols>
    <col min="1" max="1" width="36.00390625" style="45" customWidth="1"/>
    <col min="2" max="9" width="9.375" style="45" customWidth="1"/>
    <col min="10" max="10" width="18.625" style="46" customWidth="1"/>
    <col min="11" max="11" width="45.875" style="191" customWidth="1"/>
    <col min="12" max="12" width="10.50390625" style="45" bestFit="1" customWidth="1"/>
    <col min="13" max="16384" width="8.875" style="45" customWidth="1"/>
  </cols>
  <sheetData>
    <row r="1" spans="1:10" ht="13.5">
      <c r="A1" s="342" t="s">
        <v>146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6:7" ht="13.5">
      <c r="F2" s="25"/>
      <c r="G2" s="25"/>
    </row>
    <row r="3" spans="6:7" ht="13.5">
      <c r="F3" s="47"/>
      <c r="G3" s="48"/>
    </row>
    <row r="4" spans="1:7" ht="13.5">
      <c r="A4" s="29" t="s">
        <v>0</v>
      </c>
      <c r="B4" s="343">
        <f>'Signatures Page'!$C$6</f>
        <v>0</v>
      </c>
      <c r="C4" s="343"/>
      <c r="D4" s="343"/>
      <c r="E4" s="25"/>
      <c r="F4" s="25"/>
      <c r="G4" s="25"/>
    </row>
    <row r="5" spans="1:5" ht="13.5">
      <c r="A5" s="29" t="s">
        <v>1</v>
      </c>
      <c r="B5" s="343">
        <f>'Signatures Page'!$C$7</f>
        <v>0</v>
      </c>
      <c r="C5" s="343"/>
      <c r="D5" s="343"/>
      <c r="E5" s="49"/>
    </row>
    <row r="6" spans="1:4" ht="13.5">
      <c r="A6" s="29" t="s">
        <v>18</v>
      </c>
      <c r="B6" s="344">
        <f>'Signatures Page'!$C$9</f>
        <v>0</v>
      </c>
      <c r="C6" s="344"/>
      <c r="D6" s="344"/>
    </row>
    <row r="7" spans="1:4" ht="15" thickBot="1">
      <c r="A7" s="29"/>
      <c r="B7" s="50"/>
      <c r="C7" s="50"/>
      <c r="D7" s="50"/>
    </row>
    <row r="8" spans="1:11" ht="15.75" customHeight="1" thickBot="1">
      <c r="A8" s="176" t="s">
        <v>31</v>
      </c>
      <c r="B8" s="395" t="str">
        <f>"Summer II-"&amp;('Signatures Page'!$C$8)</f>
        <v>Summer II-</v>
      </c>
      <c r="C8" s="393"/>
      <c r="D8" s="393" t="str">
        <f>"Fall-"&amp;('Signatures Page'!$C$8)</f>
        <v>Fall-</v>
      </c>
      <c r="E8" s="393"/>
      <c r="F8" s="393" t="str">
        <f>"Spring-"&amp;('Signatures Page'!$C$8+1)</f>
        <v>Spring-1</v>
      </c>
      <c r="G8" s="393"/>
      <c r="H8" s="393" t="str">
        <f>"Summer I-"&amp;('Signatures Page'!$C$8+1)</f>
        <v>Summer I-1</v>
      </c>
      <c r="I8" s="394"/>
      <c r="J8" s="187" t="s">
        <v>174</v>
      </c>
      <c r="K8" s="201" t="s">
        <v>195</v>
      </c>
    </row>
    <row r="9" spans="1:11" ht="13.5">
      <c r="A9" s="178" t="s">
        <v>108</v>
      </c>
      <c r="B9" s="396"/>
      <c r="C9" s="397"/>
      <c r="D9" s="397"/>
      <c r="E9" s="397"/>
      <c r="F9" s="397"/>
      <c r="G9" s="397"/>
      <c r="H9" s="397"/>
      <c r="I9" s="398"/>
      <c r="J9" s="442"/>
      <c r="K9" s="202"/>
    </row>
    <row r="10" spans="1:11" ht="13.5" customHeight="1">
      <c r="A10" s="106" t="s">
        <v>171</v>
      </c>
      <c r="B10" s="404"/>
      <c r="C10" s="405"/>
      <c r="D10" s="425" t="s">
        <v>220</v>
      </c>
      <c r="E10" s="426"/>
      <c r="F10" s="426"/>
      <c r="G10" s="426"/>
      <c r="H10" s="426"/>
      <c r="I10" s="426"/>
      <c r="J10" s="443"/>
      <c r="K10" s="203"/>
    </row>
    <row r="11" spans="1:11" ht="13.5">
      <c r="A11" s="106" t="s">
        <v>197</v>
      </c>
      <c r="B11" s="406"/>
      <c r="C11" s="407"/>
      <c r="D11" s="425" t="s">
        <v>179</v>
      </c>
      <c r="E11" s="426"/>
      <c r="F11" s="426"/>
      <c r="G11" s="426"/>
      <c r="H11" s="426"/>
      <c r="I11" s="426"/>
      <c r="J11" s="443"/>
      <c r="K11" s="203"/>
    </row>
    <row r="12" spans="1:11" ht="13.5">
      <c r="A12" s="154" t="s">
        <v>104</v>
      </c>
      <c r="B12" s="103" t="s">
        <v>169</v>
      </c>
      <c r="C12" s="76" t="s">
        <v>102</v>
      </c>
      <c r="D12" s="76" t="s">
        <v>169</v>
      </c>
      <c r="E12" s="76" t="s">
        <v>102</v>
      </c>
      <c r="F12" s="76" t="s">
        <v>169</v>
      </c>
      <c r="G12" s="76" t="s">
        <v>102</v>
      </c>
      <c r="H12" s="76" t="s">
        <v>169</v>
      </c>
      <c r="I12" s="91" t="s">
        <v>102</v>
      </c>
      <c r="J12" s="443"/>
      <c r="K12" s="204"/>
    </row>
    <row r="13" spans="1:11" ht="13.5">
      <c r="A13" s="106" t="s">
        <v>57</v>
      </c>
      <c r="B13" s="104"/>
      <c r="C13" s="81"/>
      <c r="D13" s="81"/>
      <c r="E13" s="81"/>
      <c r="F13" s="82"/>
      <c r="G13" s="82"/>
      <c r="H13" s="82"/>
      <c r="I13" s="83"/>
      <c r="J13" s="443"/>
      <c r="K13" s="203"/>
    </row>
    <row r="14" spans="1:11" ht="13.5">
      <c r="A14" s="106" t="s">
        <v>96</v>
      </c>
      <c r="B14" s="104"/>
      <c r="C14" s="81"/>
      <c r="D14" s="81"/>
      <c r="E14" s="81"/>
      <c r="F14" s="82"/>
      <c r="G14" s="82"/>
      <c r="H14" s="82"/>
      <c r="I14" s="83"/>
      <c r="J14" s="443"/>
      <c r="K14" s="203"/>
    </row>
    <row r="15" spans="1:11" ht="13.5">
      <c r="A15" s="106" t="s">
        <v>97</v>
      </c>
      <c r="B15" s="104"/>
      <c r="C15" s="81"/>
      <c r="D15" s="81"/>
      <c r="E15" s="81"/>
      <c r="F15" s="82"/>
      <c r="G15" s="82"/>
      <c r="H15" s="82"/>
      <c r="I15" s="83"/>
      <c r="J15" s="443"/>
      <c r="K15" s="203"/>
    </row>
    <row r="16" spans="1:11" ht="13.5">
      <c r="A16" s="106" t="s">
        <v>98</v>
      </c>
      <c r="B16" s="104"/>
      <c r="C16" s="81"/>
      <c r="D16" s="81"/>
      <c r="E16" s="81"/>
      <c r="F16" s="82"/>
      <c r="G16" s="82"/>
      <c r="H16" s="82"/>
      <c r="I16" s="83"/>
      <c r="J16" s="443"/>
      <c r="K16" s="203"/>
    </row>
    <row r="17" spans="1:11" ht="15.75" customHeight="1">
      <c r="A17" s="167" t="s">
        <v>79</v>
      </c>
      <c r="B17" s="401">
        <f>SUM(B13:B16)*$B$10</f>
        <v>0</v>
      </c>
      <c r="C17" s="444"/>
      <c r="D17" s="444">
        <f>SUM(D13:D16)*$B$10</f>
        <v>0</v>
      </c>
      <c r="E17" s="444"/>
      <c r="F17" s="444">
        <f>SUM(F13:F16)*$B$10</f>
        <v>0</v>
      </c>
      <c r="G17" s="444"/>
      <c r="H17" s="444">
        <f>SUM(H13:H16)*$B$10</f>
        <v>0</v>
      </c>
      <c r="I17" s="400"/>
      <c r="J17" s="174">
        <f>B17+D17+F17+H17</f>
        <v>0</v>
      </c>
      <c r="K17" s="205"/>
    </row>
    <row r="18" spans="1:11" ht="13.5">
      <c r="A18" s="167" t="s">
        <v>105</v>
      </c>
      <c r="B18" s="103" t="s">
        <v>169</v>
      </c>
      <c r="C18" s="76" t="s">
        <v>170</v>
      </c>
      <c r="D18" s="76" t="s">
        <v>169</v>
      </c>
      <c r="E18" s="76" t="s">
        <v>170</v>
      </c>
      <c r="F18" s="76" t="s">
        <v>169</v>
      </c>
      <c r="G18" s="76" t="s">
        <v>170</v>
      </c>
      <c r="H18" s="76" t="s">
        <v>169</v>
      </c>
      <c r="I18" s="91" t="s">
        <v>170</v>
      </c>
      <c r="J18" s="445"/>
      <c r="K18" s="206"/>
    </row>
    <row r="19" spans="1:11" ht="13.5">
      <c r="A19" s="106" t="s">
        <v>58</v>
      </c>
      <c r="B19" s="104"/>
      <c r="C19" s="84"/>
      <c r="D19" s="81"/>
      <c r="E19" s="84"/>
      <c r="F19" s="82"/>
      <c r="G19" s="85"/>
      <c r="H19" s="82"/>
      <c r="I19" s="108"/>
      <c r="J19" s="446"/>
      <c r="K19" s="203"/>
    </row>
    <row r="20" spans="1:11" ht="13.5">
      <c r="A20" s="106" t="s">
        <v>99</v>
      </c>
      <c r="B20" s="104"/>
      <c r="C20" s="84"/>
      <c r="D20" s="81"/>
      <c r="E20" s="84"/>
      <c r="F20" s="82"/>
      <c r="G20" s="85"/>
      <c r="H20" s="82"/>
      <c r="I20" s="108"/>
      <c r="J20" s="446"/>
      <c r="K20" s="203"/>
    </row>
    <row r="21" spans="1:11" ht="13.5">
      <c r="A21" s="106" t="s">
        <v>100</v>
      </c>
      <c r="B21" s="104"/>
      <c r="C21" s="84"/>
      <c r="D21" s="81"/>
      <c r="E21" s="84"/>
      <c r="F21" s="82"/>
      <c r="G21" s="85"/>
      <c r="H21" s="82"/>
      <c r="I21" s="108"/>
      <c r="J21" s="446"/>
      <c r="K21" s="203"/>
    </row>
    <row r="22" spans="1:11" ht="13.5">
      <c r="A22" s="106" t="s">
        <v>101</v>
      </c>
      <c r="B22" s="104"/>
      <c r="C22" s="84"/>
      <c r="D22" s="81"/>
      <c r="E22" s="84"/>
      <c r="F22" s="82"/>
      <c r="G22" s="85"/>
      <c r="H22" s="82"/>
      <c r="I22" s="108"/>
      <c r="J22" s="447"/>
      <c r="K22" s="203"/>
    </row>
    <row r="23" spans="1:11" ht="15.75" customHeight="1" thickBot="1">
      <c r="A23" s="180" t="s">
        <v>80</v>
      </c>
      <c r="B23" s="448">
        <f>((B19*C19)+(B20*C20)+(B21*C21)+(B22*C22))*$B$11</f>
        <v>0</v>
      </c>
      <c r="C23" s="449"/>
      <c r="D23" s="449">
        <f>((D19*E19)+(D20*E20)+(D21*E21)+(D22*E22))*$B$11</f>
        <v>0</v>
      </c>
      <c r="E23" s="449"/>
      <c r="F23" s="449">
        <f>((F19*G19)+(F20*G20)+(F21*G21)+(F22*G22))*$B$11</f>
        <v>0</v>
      </c>
      <c r="G23" s="449"/>
      <c r="H23" s="449">
        <f>((H19*I19)+(H20*I20)+(H21*I21)+(H22*I22))*$B$11</f>
        <v>0</v>
      </c>
      <c r="I23" s="450"/>
      <c r="J23" s="181">
        <f>B23+D23+F23+H23</f>
        <v>0</v>
      </c>
      <c r="K23" s="207"/>
    </row>
    <row r="24" spans="1:11" ht="13.5">
      <c r="A24" s="169" t="s">
        <v>109</v>
      </c>
      <c r="B24" s="396" t="s">
        <v>172</v>
      </c>
      <c r="C24" s="397"/>
      <c r="D24" s="397"/>
      <c r="E24" s="397"/>
      <c r="F24" s="397"/>
      <c r="G24" s="397"/>
      <c r="H24" s="397"/>
      <c r="I24" s="398"/>
      <c r="J24" s="451"/>
      <c r="K24" s="208"/>
    </row>
    <row r="25" spans="1:11" ht="13.5" customHeight="1">
      <c r="A25" s="106" t="s">
        <v>171</v>
      </c>
      <c r="B25" s="421"/>
      <c r="C25" s="422"/>
      <c r="D25" s="425" t="s">
        <v>175</v>
      </c>
      <c r="E25" s="426"/>
      <c r="F25" s="426"/>
      <c r="G25" s="426"/>
      <c r="H25" s="426"/>
      <c r="I25" s="426"/>
      <c r="J25" s="446"/>
      <c r="K25" s="209"/>
    </row>
    <row r="26" spans="1:11" ht="13.5" customHeight="1">
      <c r="A26" s="106" t="s">
        <v>197</v>
      </c>
      <c r="B26" s="419"/>
      <c r="C26" s="420"/>
      <c r="D26" s="425" t="s">
        <v>179</v>
      </c>
      <c r="E26" s="426"/>
      <c r="F26" s="426"/>
      <c r="G26" s="426"/>
      <c r="H26" s="426"/>
      <c r="I26" s="426"/>
      <c r="J26" s="446"/>
      <c r="K26" s="209"/>
    </row>
    <row r="27" spans="1:11" ht="13.5">
      <c r="A27" s="154" t="s">
        <v>104</v>
      </c>
      <c r="B27" s="103" t="s">
        <v>169</v>
      </c>
      <c r="C27" s="76" t="s">
        <v>102</v>
      </c>
      <c r="D27" s="76" t="s">
        <v>169</v>
      </c>
      <c r="E27" s="76" t="s">
        <v>102</v>
      </c>
      <c r="F27" s="76" t="s">
        <v>169</v>
      </c>
      <c r="G27" s="76" t="s">
        <v>102</v>
      </c>
      <c r="H27" s="76" t="s">
        <v>169</v>
      </c>
      <c r="I27" s="91" t="s">
        <v>102</v>
      </c>
      <c r="J27" s="446"/>
      <c r="K27" s="205"/>
    </row>
    <row r="28" spans="1:11" ht="13.5">
      <c r="A28" s="106" t="s">
        <v>59</v>
      </c>
      <c r="B28" s="104"/>
      <c r="C28" s="81"/>
      <c r="D28" s="81"/>
      <c r="E28" s="81"/>
      <c r="F28" s="82"/>
      <c r="G28" s="82"/>
      <c r="H28" s="82"/>
      <c r="I28" s="83"/>
      <c r="J28" s="446"/>
      <c r="K28" s="209"/>
    </row>
    <row r="29" spans="1:11" ht="13.5">
      <c r="A29" s="106" t="s">
        <v>60</v>
      </c>
      <c r="B29" s="104"/>
      <c r="C29" s="81"/>
      <c r="D29" s="81"/>
      <c r="E29" s="81"/>
      <c r="F29" s="82"/>
      <c r="G29" s="82"/>
      <c r="H29" s="82"/>
      <c r="I29" s="83"/>
      <c r="J29" s="446"/>
      <c r="K29" s="209"/>
    </row>
    <row r="30" spans="1:11" ht="13.5">
      <c r="A30" s="106" t="s">
        <v>61</v>
      </c>
      <c r="B30" s="104"/>
      <c r="C30" s="81"/>
      <c r="D30" s="81"/>
      <c r="E30" s="81"/>
      <c r="F30" s="82"/>
      <c r="G30" s="82"/>
      <c r="H30" s="82"/>
      <c r="I30" s="83"/>
      <c r="J30" s="446"/>
      <c r="K30" s="209"/>
    </row>
    <row r="31" spans="1:11" ht="13.5">
      <c r="A31" s="106" t="s">
        <v>62</v>
      </c>
      <c r="B31" s="104"/>
      <c r="C31" s="81"/>
      <c r="D31" s="81"/>
      <c r="E31" s="81"/>
      <c r="F31" s="82"/>
      <c r="G31" s="82"/>
      <c r="H31" s="82"/>
      <c r="I31" s="83"/>
      <c r="J31" s="446"/>
      <c r="K31" s="209"/>
    </row>
    <row r="32" spans="1:11" ht="13.5">
      <c r="A32" s="106" t="s">
        <v>63</v>
      </c>
      <c r="B32" s="104"/>
      <c r="C32" s="81"/>
      <c r="D32" s="81"/>
      <c r="E32" s="81"/>
      <c r="F32" s="82"/>
      <c r="G32" s="82"/>
      <c r="H32" s="82"/>
      <c r="I32" s="83"/>
      <c r="J32" s="447"/>
      <c r="K32" s="209"/>
    </row>
    <row r="33" spans="1:11" ht="15.75" customHeight="1">
      <c r="A33" s="167" t="s">
        <v>79</v>
      </c>
      <c r="B33" s="414">
        <f>SUM(B28:B32)*$B$25</f>
        <v>0</v>
      </c>
      <c r="C33" s="401"/>
      <c r="D33" s="400">
        <f>SUM(D28:D32)*$B$25</f>
        <v>0</v>
      </c>
      <c r="E33" s="401"/>
      <c r="F33" s="400">
        <f>SUM(F28:F32)*$B$25</f>
        <v>0</v>
      </c>
      <c r="G33" s="401"/>
      <c r="H33" s="400">
        <f>SUM(H28:H32)*$B$25</f>
        <v>0</v>
      </c>
      <c r="I33" s="414"/>
      <c r="J33" s="174">
        <f>B33+D33+F33+H33</f>
        <v>0</v>
      </c>
      <c r="K33" s="205"/>
    </row>
    <row r="34" spans="1:11" ht="13.5">
      <c r="A34" s="167" t="s">
        <v>105</v>
      </c>
      <c r="B34" s="103" t="s">
        <v>169</v>
      </c>
      <c r="C34" s="77" t="s">
        <v>103</v>
      </c>
      <c r="D34" s="76" t="s">
        <v>169</v>
      </c>
      <c r="E34" s="77" t="s">
        <v>103</v>
      </c>
      <c r="F34" s="76" t="s">
        <v>169</v>
      </c>
      <c r="G34" s="77" t="s">
        <v>103</v>
      </c>
      <c r="H34" s="76" t="s">
        <v>169</v>
      </c>
      <c r="I34" s="109" t="s">
        <v>103</v>
      </c>
      <c r="J34" s="445"/>
      <c r="K34" s="205"/>
    </row>
    <row r="35" spans="1:11" ht="13.5">
      <c r="A35" s="106" t="s">
        <v>64</v>
      </c>
      <c r="B35" s="105"/>
      <c r="C35" s="87"/>
      <c r="D35" s="86"/>
      <c r="E35" s="87"/>
      <c r="F35" s="88"/>
      <c r="G35" s="89"/>
      <c r="H35" s="88"/>
      <c r="I35" s="110"/>
      <c r="J35" s="446"/>
      <c r="K35" s="209"/>
    </row>
    <row r="36" spans="1:11" ht="13.5">
      <c r="A36" s="106" t="s">
        <v>65</v>
      </c>
      <c r="B36" s="105"/>
      <c r="C36" s="87"/>
      <c r="D36" s="86"/>
      <c r="E36" s="87"/>
      <c r="F36" s="88"/>
      <c r="G36" s="89"/>
      <c r="H36" s="88"/>
      <c r="I36" s="110"/>
      <c r="J36" s="446"/>
      <c r="K36" s="209"/>
    </row>
    <row r="37" spans="1:11" ht="13.5">
      <c r="A37" s="106" t="s">
        <v>66</v>
      </c>
      <c r="B37" s="105"/>
      <c r="C37" s="87"/>
      <c r="D37" s="86"/>
      <c r="E37" s="87"/>
      <c r="F37" s="88"/>
      <c r="G37" s="89"/>
      <c r="H37" s="88"/>
      <c r="I37" s="110"/>
      <c r="J37" s="446"/>
      <c r="K37" s="209"/>
    </row>
    <row r="38" spans="1:11" ht="13.5">
      <c r="A38" s="106" t="s">
        <v>67</v>
      </c>
      <c r="B38" s="105"/>
      <c r="C38" s="87"/>
      <c r="D38" s="86"/>
      <c r="E38" s="87"/>
      <c r="F38" s="88"/>
      <c r="G38" s="89"/>
      <c r="H38" s="88"/>
      <c r="I38" s="110"/>
      <c r="J38" s="446"/>
      <c r="K38" s="209"/>
    </row>
    <row r="39" spans="1:11" ht="13.5">
      <c r="A39" s="106" t="s">
        <v>68</v>
      </c>
      <c r="B39" s="105"/>
      <c r="C39" s="87"/>
      <c r="D39" s="86"/>
      <c r="E39" s="87"/>
      <c r="F39" s="88"/>
      <c r="G39" s="89"/>
      <c r="H39" s="88"/>
      <c r="I39" s="110"/>
      <c r="J39" s="447"/>
      <c r="K39" s="209"/>
    </row>
    <row r="40" spans="1:11" ht="15.75" customHeight="1" thickBot="1">
      <c r="A40" s="180" t="s">
        <v>80</v>
      </c>
      <c r="B40" s="448">
        <f>((B35*C35)+(B36*C36)+(B37*C37)+(B38*C38)+(B39*C39))*$B$26</f>
        <v>0</v>
      </c>
      <c r="C40" s="449"/>
      <c r="D40" s="449">
        <f>((D35*E35)+(D36*E36)+(D37*E37)+(D38*E38)+(D39*E39))*$B$26</f>
        <v>0</v>
      </c>
      <c r="E40" s="449"/>
      <c r="F40" s="449">
        <f>((F35*G35)+(F36*G36)+(F37*G37)+(F38*G38)+(F39*G39))*$B$26</f>
        <v>0</v>
      </c>
      <c r="G40" s="449"/>
      <c r="H40" s="449">
        <f>((H35*I35)+(H36*I36)+(H37*I37)+(H38*I38)+(H39*I39))*$B$26</f>
        <v>0</v>
      </c>
      <c r="I40" s="450"/>
      <c r="J40" s="181">
        <f>B40+D40+F40+H40</f>
        <v>0</v>
      </c>
      <c r="K40" s="207"/>
    </row>
    <row r="41" spans="1:11" ht="27.75" customHeight="1" thickBot="1">
      <c r="A41" s="183" t="s">
        <v>107</v>
      </c>
      <c r="B41" s="452">
        <f>B17+B23+B33+B40</f>
        <v>0</v>
      </c>
      <c r="C41" s="453"/>
      <c r="D41" s="453">
        <f>D17+D23+D33+D40</f>
        <v>0</v>
      </c>
      <c r="E41" s="453"/>
      <c r="F41" s="453">
        <f>F17+F23+F33+F40</f>
        <v>0</v>
      </c>
      <c r="G41" s="453"/>
      <c r="H41" s="453">
        <f>H17+H23+H33+H40</f>
        <v>0</v>
      </c>
      <c r="I41" s="454"/>
      <c r="J41" s="184">
        <f>J17+J23+J33+J40</f>
        <v>0</v>
      </c>
      <c r="K41" s="210"/>
    </row>
    <row r="42" spans="1:11" ht="15.75" customHeight="1">
      <c r="A42" s="107" t="s">
        <v>106</v>
      </c>
      <c r="B42" s="429" t="s">
        <v>173</v>
      </c>
      <c r="C42" s="429"/>
      <c r="D42" s="429"/>
      <c r="E42" s="429"/>
      <c r="F42" s="429"/>
      <c r="G42" s="429"/>
      <c r="H42" s="429"/>
      <c r="I42" s="429"/>
      <c r="J42" s="139" t="s">
        <v>174</v>
      </c>
      <c r="K42" s="211" t="s">
        <v>196</v>
      </c>
    </row>
    <row r="43" spans="1:11" ht="15" customHeight="1">
      <c r="A43" s="106" t="s">
        <v>46</v>
      </c>
      <c r="B43" s="418"/>
      <c r="C43" s="418"/>
      <c r="D43" s="418"/>
      <c r="E43" s="418"/>
      <c r="F43" s="418"/>
      <c r="G43" s="418"/>
      <c r="H43" s="418"/>
      <c r="I43" s="418"/>
      <c r="J43" s="128"/>
      <c r="K43" s="212"/>
    </row>
    <row r="44" spans="1:11" ht="13.5">
      <c r="A44" s="106" t="s">
        <v>47</v>
      </c>
      <c r="B44" s="430"/>
      <c r="C44" s="431"/>
      <c r="D44" s="431"/>
      <c r="E44" s="431"/>
      <c r="F44" s="431"/>
      <c r="G44" s="431"/>
      <c r="H44" s="431"/>
      <c r="I44" s="432"/>
      <c r="J44" s="128"/>
      <c r="K44" s="212"/>
    </row>
    <row r="45" spans="1:11" ht="13.5">
      <c r="A45" s="106" t="s">
        <v>48</v>
      </c>
      <c r="B45" s="415"/>
      <c r="C45" s="416"/>
      <c r="D45" s="416"/>
      <c r="E45" s="416"/>
      <c r="F45" s="416"/>
      <c r="G45" s="416"/>
      <c r="H45" s="416"/>
      <c r="I45" s="417"/>
      <c r="J45" s="128"/>
      <c r="K45" s="212"/>
    </row>
    <row r="46" spans="1:11" ht="13.5">
      <c r="A46" s="106" t="s">
        <v>49</v>
      </c>
      <c r="B46" s="418"/>
      <c r="C46" s="418"/>
      <c r="D46" s="418"/>
      <c r="E46" s="418"/>
      <c r="F46" s="418"/>
      <c r="G46" s="418"/>
      <c r="H46" s="418"/>
      <c r="I46" s="418"/>
      <c r="J46" s="128"/>
      <c r="K46" s="212"/>
    </row>
    <row r="47" spans="1:11" ht="15.75" customHeight="1">
      <c r="A47" s="154" t="s">
        <v>180</v>
      </c>
      <c r="B47" s="408"/>
      <c r="C47" s="408"/>
      <c r="D47" s="408"/>
      <c r="E47" s="408"/>
      <c r="F47" s="408"/>
      <c r="G47" s="408"/>
      <c r="H47" s="408"/>
      <c r="I47" s="408"/>
      <c r="J47" s="131">
        <f>SUM(J43:J46)</f>
        <v>0</v>
      </c>
      <c r="K47" s="213"/>
    </row>
    <row r="48" spans="1:11" ht="13.5">
      <c r="A48" s="164" t="s">
        <v>176</v>
      </c>
      <c r="B48" s="392" t="s">
        <v>178</v>
      </c>
      <c r="C48" s="392"/>
      <c r="D48" s="392"/>
      <c r="E48" s="392"/>
      <c r="F48" s="392"/>
      <c r="G48" s="392"/>
      <c r="H48" s="392"/>
      <c r="I48" s="392"/>
      <c r="J48" s="140"/>
      <c r="K48" s="213"/>
    </row>
    <row r="49" spans="1:11" ht="13.5">
      <c r="A49" s="106" t="s">
        <v>50</v>
      </c>
      <c r="B49" s="360"/>
      <c r="C49" s="360"/>
      <c r="D49" s="360"/>
      <c r="E49" s="360"/>
      <c r="F49" s="360"/>
      <c r="G49" s="360"/>
      <c r="H49" s="360"/>
      <c r="I49" s="360"/>
      <c r="J49" s="128"/>
      <c r="K49" s="212"/>
    </row>
    <row r="50" spans="1:11" ht="13.5">
      <c r="A50" s="106" t="s">
        <v>51</v>
      </c>
      <c r="B50" s="366"/>
      <c r="C50" s="366"/>
      <c r="D50" s="366"/>
      <c r="E50" s="366"/>
      <c r="F50" s="366"/>
      <c r="G50" s="366"/>
      <c r="H50" s="366"/>
      <c r="I50" s="366"/>
      <c r="J50" s="128"/>
      <c r="K50" s="212"/>
    </row>
    <row r="51" spans="1:11" ht="15.75" customHeight="1">
      <c r="A51" s="167" t="s">
        <v>82</v>
      </c>
      <c r="B51" s="440"/>
      <c r="C51" s="440"/>
      <c r="D51" s="440"/>
      <c r="E51" s="440"/>
      <c r="F51" s="440"/>
      <c r="G51" s="440"/>
      <c r="H51" s="440"/>
      <c r="I51" s="440"/>
      <c r="J51" s="131">
        <f>SUM(J49:J50)</f>
        <v>0</v>
      </c>
      <c r="K51" s="213"/>
    </row>
    <row r="52" spans="1:11" ht="30" customHeight="1" thickBot="1">
      <c r="A52" s="168" t="s">
        <v>32</v>
      </c>
      <c r="B52" s="439"/>
      <c r="C52" s="439"/>
      <c r="D52" s="439"/>
      <c r="E52" s="439"/>
      <c r="F52" s="439"/>
      <c r="G52" s="439"/>
      <c r="H52" s="439"/>
      <c r="I52" s="439"/>
      <c r="J52" s="133">
        <f>J41+J47-J51</f>
        <v>0</v>
      </c>
      <c r="K52" s="214"/>
    </row>
    <row r="53" spans="1:11" ht="13.5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</row>
    <row r="54" spans="1:11" ht="15" thickBot="1">
      <c r="A54" s="433"/>
      <c r="B54" s="433"/>
      <c r="C54" s="433"/>
      <c r="D54" s="433"/>
      <c r="E54" s="433"/>
      <c r="F54" s="433"/>
      <c r="G54" s="433"/>
      <c r="H54" s="433"/>
      <c r="I54" s="433"/>
      <c r="J54" s="433"/>
      <c r="K54" s="433"/>
    </row>
    <row r="55" spans="1:11" ht="15.75" customHeight="1">
      <c r="A55" s="148" t="s">
        <v>33</v>
      </c>
      <c r="B55" s="345" t="s">
        <v>177</v>
      </c>
      <c r="C55" s="345"/>
      <c r="D55" s="345"/>
      <c r="E55" s="345"/>
      <c r="F55" s="345"/>
      <c r="G55" s="345"/>
      <c r="H55" s="345"/>
      <c r="I55" s="345"/>
      <c r="J55" s="348" t="s">
        <v>194</v>
      </c>
      <c r="K55" s="386" t="s">
        <v>196</v>
      </c>
    </row>
    <row r="56" spans="1:11" ht="15.75" customHeight="1">
      <c r="A56" s="149" t="s">
        <v>45</v>
      </c>
      <c r="B56" s="346"/>
      <c r="C56" s="346"/>
      <c r="D56" s="346"/>
      <c r="E56" s="346"/>
      <c r="F56" s="346"/>
      <c r="G56" s="346"/>
      <c r="H56" s="346"/>
      <c r="I56" s="346"/>
      <c r="J56" s="349"/>
      <c r="K56" s="387"/>
    </row>
    <row r="57" spans="1:11" ht="13.5">
      <c r="A57" s="149" t="s">
        <v>89</v>
      </c>
      <c r="B57" s="346"/>
      <c r="C57" s="346"/>
      <c r="D57" s="346"/>
      <c r="E57" s="346"/>
      <c r="F57" s="346"/>
      <c r="G57" s="346"/>
      <c r="H57" s="346"/>
      <c r="I57" s="346"/>
      <c r="J57" s="349"/>
      <c r="K57" s="387"/>
    </row>
    <row r="58" spans="1:11" ht="13.5">
      <c r="A58" s="150" t="s">
        <v>185</v>
      </c>
      <c r="B58" s="347"/>
      <c r="C58" s="347"/>
      <c r="D58" s="347"/>
      <c r="E58" s="347"/>
      <c r="F58" s="347"/>
      <c r="G58" s="347"/>
      <c r="H58" s="347"/>
      <c r="I58" s="347"/>
      <c r="J58" s="350"/>
      <c r="K58" s="388"/>
    </row>
    <row r="59" spans="1:11" ht="13.5">
      <c r="A59" s="95"/>
      <c r="B59" s="357"/>
      <c r="C59" s="358"/>
      <c r="D59" s="358"/>
      <c r="E59" s="358"/>
      <c r="F59" s="358"/>
      <c r="G59" s="358"/>
      <c r="H59" s="358"/>
      <c r="I59" s="359"/>
      <c r="J59" s="128"/>
      <c r="K59" s="193"/>
    </row>
    <row r="60" spans="1:11" ht="13.5">
      <c r="A60" s="95"/>
      <c r="B60" s="360"/>
      <c r="C60" s="360"/>
      <c r="D60" s="360"/>
      <c r="E60" s="360"/>
      <c r="F60" s="360"/>
      <c r="G60" s="360"/>
      <c r="H60" s="360"/>
      <c r="I60" s="360"/>
      <c r="J60" s="128"/>
      <c r="K60" s="193"/>
    </row>
    <row r="61" spans="1:11" ht="13.5">
      <c r="A61" s="95"/>
      <c r="B61" s="360"/>
      <c r="C61" s="360"/>
      <c r="D61" s="360"/>
      <c r="E61" s="360"/>
      <c r="F61" s="360"/>
      <c r="G61" s="360"/>
      <c r="H61" s="360"/>
      <c r="I61" s="360"/>
      <c r="J61" s="128"/>
      <c r="K61" s="193"/>
    </row>
    <row r="62" spans="1:11" ht="13.5">
      <c r="A62" s="95"/>
      <c r="B62" s="360"/>
      <c r="C62" s="360"/>
      <c r="D62" s="360"/>
      <c r="E62" s="360"/>
      <c r="F62" s="360"/>
      <c r="G62" s="360"/>
      <c r="H62" s="360"/>
      <c r="I62" s="360"/>
      <c r="J62" s="128"/>
      <c r="K62" s="193"/>
    </row>
    <row r="63" spans="1:11" ht="13.5">
      <c r="A63" s="95"/>
      <c r="B63" s="360"/>
      <c r="C63" s="360"/>
      <c r="D63" s="360"/>
      <c r="E63" s="360"/>
      <c r="F63" s="360"/>
      <c r="G63" s="360"/>
      <c r="H63" s="360"/>
      <c r="I63" s="360"/>
      <c r="J63" s="128"/>
      <c r="K63" s="193"/>
    </row>
    <row r="64" spans="1:11" ht="13.5">
      <c r="A64" s="96"/>
      <c r="B64" s="361"/>
      <c r="C64" s="361"/>
      <c r="D64" s="361"/>
      <c r="E64" s="361"/>
      <c r="F64" s="361"/>
      <c r="G64" s="361"/>
      <c r="H64" s="361"/>
      <c r="I64" s="361"/>
      <c r="J64" s="128"/>
      <c r="K64" s="193"/>
    </row>
    <row r="65" spans="1:11" ht="13.5">
      <c r="A65" s="151" t="s">
        <v>186</v>
      </c>
      <c r="B65" s="362" t="s">
        <v>181</v>
      </c>
      <c r="C65" s="362"/>
      <c r="D65" s="362"/>
      <c r="E65" s="362"/>
      <c r="F65" s="362"/>
      <c r="G65" s="362"/>
      <c r="H65" s="362"/>
      <c r="I65" s="362"/>
      <c r="J65" s="129" t="s">
        <v>194</v>
      </c>
      <c r="K65" s="196"/>
    </row>
    <row r="66" spans="1:11" ht="13.5">
      <c r="A66" s="98"/>
      <c r="B66" s="360"/>
      <c r="C66" s="360"/>
      <c r="D66" s="360"/>
      <c r="E66" s="360"/>
      <c r="F66" s="360"/>
      <c r="G66" s="360"/>
      <c r="H66" s="360"/>
      <c r="I66" s="360"/>
      <c r="J66" s="128"/>
      <c r="K66" s="193"/>
    </row>
    <row r="67" spans="1:11" ht="13.5">
      <c r="A67" s="98"/>
      <c r="B67" s="360"/>
      <c r="C67" s="360"/>
      <c r="D67" s="360"/>
      <c r="E67" s="360"/>
      <c r="F67" s="360"/>
      <c r="G67" s="360"/>
      <c r="H67" s="360"/>
      <c r="I67" s="360"/>
      <c r="J67" s="128"/>
      <c r="K67" s="193"/>
    </row>
    <row r="68" spans="1:11" ht="13.5">
      <c r="A68" s="98"/>
      <c r="B68" s="360"/>
      <c r="C68" s="360"/>
      <c r="D68" s="360"/>
      <c r="E68" s="360"/>
      <c r="F68" s="360"/>
      <c r="G68" s="360"/>
      <c r="H68" s="360"/>
      <c r="I68" s="360"/>
      <c r="J68" s="128"/>
      <c r="K68" s="193"/>
    </row>
    <row r="69" spans="1:11" ht="13.5">
      <c r="A69" s="97" t="s">
        <v>112</v>
      </c>
      <c r="B69" s="360"/>
      <c r="C69" s="360"/>
      <c r="D69" s="360"/>
      <c r="E69" s="360"/>
      <c r="F69" s="360"/>
      <c r="G69" s="360"/>
      <c r="H69" s="360"/>
      <c r="I69" s="360"/>
      <c r="J69" s="128"/>
      <c r="K69" s="193"/>
    </row>
    <row r="70" spans="1:11" ht="13.5">
      <c r="A70" s="97" t="s">
        <v>113</v>
      </c>
      <c r="B70" s="360"/>
      <c r="C70" s="360"/>
      <c r="D70" s="360"/>
      <c r="E70" s="360"/>
      <c r="F70" s="360"/>
      <c r="G70" s="360"/>
      <c r="H70" s="360"/>
      <c r="I70" s="360"/>
      <c r="J70" s="128"/>
      <c r="K70" s="193"/>
    </row>
    <row r="71" spans="1:11" ht="13.5">
      <c r="A71" s="94" t="s">
        <v>52</v>
      </c>
      <c r="B71" s="360"/>
      <c r="C71" s="360"/>
      <c r="D71" s="360"/>
      <c r="E71" s="360"/>
      <c r="F71" s="360"/>
      <c r="G71" s="360"/>
      <c r="H71" s="360"/>
      <c r="I71" s="360"/>
      <c r="J71" s="128"/>
      <c r="K71" s="193"/>
    </row>
    <row r="72" spans="1:11" ht="13.5">
      <c r="A72" s="150" t="s">
        <v>144</v>
      </c>
      <c r="B72" s="376"/>
      <c r="C72" s="376"/>
      <c r="D72" s="376"/>
      <c r="E72" s="376"/>
      <c r="F72" s="376"/>
      <c r="G72" s="376"/>
      <c r="H72" s="376"/>
      <c r="I72" s="376"/>
      <c r="J72" s="130">
        <f>0.3*SUM(J59:J64)+0.1*SUM(J66:J71)</f>
        <v>0</v>
      </c>
      <c r="K72" s="196"/>
    </row>
    <row r="73" spans="1:11" ht="13.5">
      <c r="A73" s="149" t="s">
        <v>183</v>
      </c>
      <c r="B73" s="364"/>
      <c r="C73" s="364"/>
      <c r="D73" s="364"/>
      <c r="E73" s="364"/>
      <c r="F73" s="364"/>
      <c r="G73" s="364"/>
      <c r="H73" s="364"/>
      <c r="I73" s="364"/>
      <c r="J73" s="131">
        <f>SUM(J59:J64,J66:J72)</f>
        <v>0</v>
      </c>
      <c r="K73" s="196"/>
    </row>
    <row r="74" spans="1:11" ht="13.5">
      <c r="A74" s="152" t="s">
        <v>54</v>
      </c>
      <c r="B74" s="365" t="s">
        <v>173</v>
      </c>
      <c r="C74" s="365"/>
      <c r="D74" s="365"/>
      <c r="E74" s="365"/>
      <c r="F74" s="365"/>
      <c r="G74" s="365"/>
      <c r="H74" s="365"/>
      <c r="I74" s="365"/>
      <c r="J74" s="145" t="s">
        <v>174</v>
      </c>
      <c r="K74" s="196"/>
    </row>
    <row r="75" spans="1:11" ht="13.5">
      <c r="A75" s="100" t="s">
        <v>34</v>
      </c>
      <c r="B75" s="366"/>
      <c r="C75" s="366"/>
      <c r="D75" s="366"/>
      <c r="E75" s="366"/>
      <c r="F75" s="366"/>
      <c r="G75" s="366"/>
      <c r="H75" s="366"/>
      <c r="I75" s="366"/>
      <c r="J75" s="128"/>
      <c r="K75" s="193"/>
    </row>
    <row r="76" spans="1:11" ht="13.5">
      <c r="A76" s="100" t="s">
        <v>70</v>
      </c>
      <c r="B76" s="366"/>
      <c r="C76" s="366"/>
      <c r="D76" s="366"/>
      <c r="E76" s="366"/>
      <c r="F76" s="366"/>
      <c r="G76" s="366"/>
      <c r="H76" s="366"/>
      <c r="I76" s="366"/>
      <c r="J76" s="128"/>
      <c r="K76" s="193"/>
    </row>
    <row r="77" spans="1:11" ht="13.5">
      <c r="A77" s="100" t="s">
        <v>69</v>
      </c>
      <c r="B77" s="366"/>
      <c r="C77" s="366"/>
      <c r="D77" s="366"/>
      <c r="E77" s="366"/>
      <c r="F77" s="366"/>
      <c r="G77" s="366"/>
      <c r="H77" s="366"/>
      <c r="I77" s="366"/>
      <c r="J77" s="128"/>
      <c r="K77" s="193"/>
    </row>
    <row r="78" spans="1:11" ht="13.5">
      <c r="A78" s="100" t="s">
        <v>35</v>
      </c>
      <c r="B78" s="366"/>
      <c r="C78" s="366"/>
      <c r="D78" s="366"/>
      <c r="E78" s="366"/>
      <c r="F78" s="366"/>
      <c r="G78" s="366"/>
      <c r="H78" s="366"/>
      <c r="I78" s="366"/>
      <c r="J78" s="128"/>
      <c r="K78" s="193"/>
    </row>
    <row r="79" spans="1:11" ht="13.5">
      <c r="A79" s="100" t="s">
        <v>55</v>
      </c>
      <c r="B79" s="366"/>
      <c r="C79" s="366"/>
      <c r="D79" s="366"/>
      <c r="E79" s="366"/>
      <c r="F79" s="366"/>
      <c r="G79" s="366"/>
      <c r="H79" s="366"/>
      <c r="I79" s="366"/>
      <c r="J79" s="128"/>
      <c r="K79" s="193"/>
    </row>
    <row r="80" spans="1:11" ht="13.5">
      <c r="A80" s="100" t="s">
        <v>56</v>
      </c>
      <c r="B80" s="366"/>
      <c r="C80" s="366"/>
      <c r="D80" s="366"/>
      <c r="E80" s="366"/>
      <c r="F80" s="366"/>
      <c r="G80" s="366"/>
      <c r="H80" s="366"/>
      <c r="I80" s="366"/>
      <c r="J80" s="128"/>
      <c r="K80" s="193"/>
    </row>
    <row r="81" spans="1:11" ht="13.5">
      <c r="A81" s="100" t="s">
        <v>36</v>
      </c>
      <c r="B81" s="366"/>
      <c r="C81" s="366"/>
      <c r="D81" s="366"/>
      <c r="E81" s="366"/>
      <c r="F81" s="366"/>
      <c r="G81" s="366"/>
      <c r="H81" s="366"/>
      <c r="I81" s="366"/>
      <c r="J81" s="128"/>
      <c r="K81" s="193"/>
    </row>
    <row r="82" spans="1:11" ht="13.5">
      <c r="A82" s="100" t="s">
        <v>128</v>
      </c>
      <c r="B82" s="366"/>
      <c r="C82" s="366"/>
      <c r="D82" s="366"/>
      <c r="E82" s="366"/>
      <c r="F82" s="366"/>
      <c r="G82" s="366"/>
      <c r="H82" s="366"/>
      <c r="I82" s="366"/>
      <c r="J82" s="128"/>
      <c r="K82" s="193"/>
    </row>
    <row r="83" spans="1:11" ht="13.5">
      <c r="A83" s="100" t="s">
        <v>71</v>
      </c>
      <c r="B83" s="366"/>
      <c r="C83" s="366"/>
      <c r="D83" s="366"/>
      <c r="E83" s="366"/>
      <c r="F83" s="366"/>
      <c r="G83" s="366"/>
      <c r="H83" s="366"/>
      <c r="I83" s="366"/>
      <c r="J83" s="128"/>
      <c r="K83" s="193"/>
    </row>
    <row r="84" spans="1:11" ht="13.5">
      <c r="A84" s="100" t="s">
        <v>37</v>
      </c>
      <c r="B84" s="366"/>
      <c r="C84" s="366"/>
      <c r="D84" s="366"/>
      <c r="E84" s="366"/>
      <c r="F84" s="366"/>
      <c r="G84" s="366"/>
      <c r="H84" s="366"/>
      <c r="I84" s="366"/>
      <c r="J84" s="128"/>
      <c r="K84" s="193"/>
    </row>
    <row r="85" spans="1:11" ht="13.5">
      <c r="A85" s="100" t="s">
        <v>38</v>
      </c>
      <c r="B85" s="366"/>
      <c r="C85" s="366"/>
      <c r="D85" s="366"/>
      <c r="E85" s="366"/>
      <c r="F85" s="366"/>
      <c r="G85" s="366"/>
      <c r="H85" s="366"/>
      <c r="I85" s="366"/>
      <c r="J85" s="128"/>
      <c r="K85" s="193"/>
    </row>
    <row r="86" spans="1:11" ht="13.5">
      <c r="A86" s="152" t="s">
        <v>90</v>
      </c>
      <c r="B86" s="367"/>
      <c r="C86" s="367"/>
      <c r="D86" s="367"/>
      <c r="E86" s="367"/>
      <c r="F86" s="367"/>
      <c r="G86" s="367"/>
      <c r="H86" s="367"/>
      <c r="I86" s="367"/>
      <c r="J86" s="131">
        <f>SUM(J75:J85)</f>
        <v>0</v>
      </c>
      <c r="K86" s="196"/>
    </row>
    <row r="87" spans="1:11" ht="13.5">
      <c r="A87" s="152" t="s">
        <v>74</v>
      </c>
      <c r="B87" s="368" t="s">
        <v>88</v>
      </c>
      <c r="C87" s="369"/>
      <c r="D87" s="369"/>
      <c r="E87" s="369"/>
      <c r="F87" s="369"/>
      <c r="G87" s="369"/>
      <c r="H87" s="369"/>
      <c r="I87" s="370"/>
      <c r="J87" s="132"/>
      <c r="K87" s="196"/>
    </row>
    <row r="88" spans="1:11" ht="13.5">
      <c r="A88" s="152" t="s">
        <v>53</v>
      </c>
      <c r="B88" s="375" t="s">
        <v>173</v>
      </c>
      <c r="C88" s="375"/>
      <c r="D88" s="375"/>
      <c r="E88" s="375"/>
      <c r="F88" s="375"/>
      <c r="G88" s="375"/>
      <c r="H88" s="375"/>
      <c r="I88" s="375"/>
      <c r="J88" s="145" t="s">
        <v>194</v>
      </c>
      <c r="K88" s="196"/>
    </row>
    <row r="89" spans="1:11" ht="13.5">
      <c r="A89" s="100" t="s">
        <v>75</v>
      </c>
      <c r="B89" s="372"/>
      <c r="C89" s="372"/>
      <c r="D89" s="372"/>
      <c r="E89" s="372"/>
      <c r="F89" s="372"/>
      <c r="G89" s="372"/>
      <c r="H89" s="372"/>
      <c r="I89" s="372"/>
      <c r="J89" s="128"/>
      <c r="K89" s="193"/>
    </row>
    <row r="90" spans="1:11" ht="13.5">
      <c r="A90" s="100" t="s">
        <v>72</v>
      </c>
      <c r="B90" s="372"/>
      <c r="C90" s="372"/>
      <c r="D90" s="372"/>
      <c r="E90" s="372"/>
      <c r="F90" s="372"/>
      <c r="G90" s="372"/>
      <c r="H90" s="372"/>
      <c r="I90" s="372"/>
      <c r="J90" s="128"/>
      <c r="K90" s="193"/>
    </row>
    <row r="91" spans="1:11" ht="13.5">
      <c r="A91" s="100" t="s">
        <v>73</v>
      </c>
      <c r="B91" s="372"/>
      <c r="C91" s="372"/>
      <c r="D91" s="372"/>
      <c r="E91" s="372"/>
      <c r="F91" s="372"/>
      <c r="G91" s="372"/>
      <c r="H91" s="372"/>
      <c r="I91" s="372"/>
      <c r="J91" s="128"/>
      <c r="K91" s="193"/>
    </row>
    <row r="92" spans="1:11" ht="13.5">
      <c r="A92" s="100" t="s">
        <v>94</v>
      </c>
      <c r="B92" s="372"/>
      <c r="C92" s="372"/>
      <c r="D92" s="372"/>
      <c r="E92" s="372"/>
      <c r="F92" s="372"/>
      <c r="G92" s="372"/>
      <c r="H92" s="372"/>
      <c r="I92" s="372"/>
      <c r="J92" s="128"/>
      <c r="K92" s="193"/>
    </row>
    <row r="93" spans="1:11" ht="13.5">
      <c r="A93" s="100" t="s">
        <v>123</v>
      </c>
      <c r="B93" s="372"/>
      <c r="C93" s="372"/>
      <c r="D93" s="372"/>
      <c r="E93" s="372"/>
      <c r="F93" s="372"/>
      <c r="G93" s="372"/>
      <c r="H93" s="372"/>
      <c r="I93" s="372"/>
      <c r="J93" s="128"/>
      <c r="K93" s="193"/>
    </row>
    <row r="94" spans="1:11" ht="13.5">
      <c r="A94" s="100" t="s">
        <v>126</v>
      </c>
      <c r="B94" s="373"/>
      <c r="C94" s="373"/>
      <c r="D94" s="373"/>
      <c r="E94" s="373"/>
      <c r="F94" s="373"/>
      <c r="G94" s="373"/>
      <c r="H94" s="373"/>
      <c r="I94" s="373"/>
      <c r="J94" s="130">
        <f>0.3*SUM(J89:J93)</f>
        <v>0</v>
      </c>
      <c r="K94" s="193"/>
    </row>
    <row r="95" spans="1:11" ht="13.5">
      <c r="A95" s="152" t="s">
        <v>91</v>
      </c>
      <c r="B95" s="374"/>
      <c r="C95" s="374"/>
      <c r="D95" s="374"/>
      <c r="E95" s="374"/>
      <c r="F95" s="374"/>
      <c r="G95" s="374"/>
      <c r="H95" s="374"/>
      <c r="I95" s="374"/>
      <c r="J95" s="131">
        <f>SUM(J89:J94)</f>
        <v>0</v>
      </c>
      <c r="K95" s="196"/>
    </row>
    <row r="96" spans="1:11" ht="13.5">
      <c r="A96" s="152" t="s">
        <v>76</v>
      </c>
      <c r="B96" s="375"/>
      <c r="C96" s="375"/>
      <c r="D96" s="375"/>
      <c r="E96" s="375"/>
      <c r="F96" s="375"/>
      <c r="G96" s="375"/>
      <c r="H96" s="375"/>
      <c r="I96" s="375"/>
      <c r="J96" s="145" t="s">
        <v>174</v>
      </c>
      <c r="K96" s="196"/>
    </row>
    <row r="97" spans="1:11" ht="13.5">
      <c r="A97" s="100" t="s">
        <v>75</v>
      </c>
      <c r="B97" s="372"/>
      <c r="C97" s="372"/>
      <c r="D97" s="372"/>
      <c r="E97" s="372"/>
      <c r="F97" s="372"/>
      <c r="G97" s="372"/>
      <c r="H97" s="372"/>
      <c r="I97" s="372"/>
      <c r="J97" s="128"/>
      <c r="K97" s="193"/>
    </row>
    <row r="98" spans="1:11" ht="13.5">
      <c r="A98" s="100" t="s">
        <v>125</v>
      </c>
      <c r="B98" s="372"/>
      <c r="C98" s="372"/>
      <c r="D98" s="372"/>
      <c r="E98" s="372"/>
      <c r="F98" s="372"/>
      <c r="G98" s="372"/>
      <c r="H98" s="372"/>
      <c r="I98" s="372"/>
      <c r="J98" s="128"/>
      <c r="K98" s="193"/>
    </row>
    <row r="99" spans="1:11" ht="13.5">
      <c r="A99" s="100" t="s">
        <v>73</v>
      </c>
      <c r="B99" s="372"/>
      <c r="C99" s="372"/>
      <c r="D99" s="372"/>
      <c r="E99" s="372"/>
      <c r="F99" s="372"/>
      <c r="G99" s="372"/>
      <c r="H99" s="372"/>
      <c r="I99" s="372"/>
      <c r="J99" s="128"/>
      <c r="K99" s="193"/>
    </row>
    <row r="100" spans="1:11" ht="13.5">
      <c r="A100" s="100" t="s">
        <v>94</v>
      </c>
      <c r="B100" s="372"/>
      <c r="C100" s="372"/>
      <c r="D100" s="372"/>
      <c r="E100" s="372"/>
      <c r="F100" s="372"/>
      <c r="G100" s="372"/>
      <c r="H100" s="372"/>
      <c r="I100" s="372"/>
      <c r="J100" s="128"/>
      <c r="K100" s="193"/>
    </row>
    <row r="101" spans="1:11" ht="13.5">
      <c r="A101" s="100" t="s">
        <v>129</v>
      </c>
      <c r="B101" s="372"/>
      <c r="C101" s="372"/>
      <c r="D101" s="372"/>
      <c r="E101" s="372"/>
      <c r="F101" s="372"/>
      <c r="G101" s="372"/>
      <c r="H101" s="372"/>
      <c r="I101" s="372"/>
      <c r="J101" s="128"/>
      <c r="K101" s="193"/>
    </row>
    <row r="102" spans="1:11" ht="13.5">
      <c r="A102" s="100" t="s">
        <v>38</v>
      </c>
      <c r="B102" s="372"/>
      <c r="C102" s="372"/>
      <c r="D102" s="372"/>
      <c r="E102" s="372"/>
      <c r="F102" s="372"/>
      <c r="G102" s="372"/>
      <c r="H102" s="372"/>
      <c r="I102" s="372"/>
      <c r="J102" s="128"/>
      <c r="K102" s="193"/>
    </row>
    <row r="103" spans="1:11" ht="13.5">
      <c r="A103" s="152" t="s">
        <v>92</v>
      </c>
      <c r="B103" s="376"/>
      <c r="C103" s="376"/>
      <c r="D103" s="376"/>
      <c r="E103" s="376"/>
      <c r="F103" s="376"/>
      <c r="G103" s="376"/>
      <c r="H103" s="376"/>
      <c r="I103" s="376"/>
      <c r="J103" s="131">
        <f>SUM(J97:J102)</f>
        <v>0</v>
      </c>
      <c r="K103" s="196"/>
    </row>
    <row r="104" spans="1:11" ht="13.5">
      <c r="A104" s="160" t="s">
        <v>78</v>
      </c>
      <c r="B104" s="377"/>
      <c r="C104" s="377"/>
      <c r="D104" s="377"/>
      <c r="E104" s="377"/>
      <c r="F104" s="377"/>
      <c r="G104" s="377"/>
      <c r="H104" s="377"/>
      <c r="I104" s="377"/>
      <c r="J104" s="145" t="s">
        <v>174</v>
      </c>
      <c r="K104" s="196"/>
    </row>
    <row r="105" spans="1:11" ht="13.5">
      <c r="A105" s="100" t="s">
        <v>41</v>
      </c>
      <c r="B105" s="366"/>
      <c r="C105" s="366"/>
      <c r="D105" s="366"/>
      <c r="E105" s="366"/>
      <c r="F105" s="366"/>
      <c r="G105" s="366"/>
      <c r="H105" s="366"/>
      <c r="I105" s="366"/>
      <c r="J105" s="128"/>
      <c r="K105" s="193"/>
    </row>
    <row r="106" spans="1:11" ht="13.5">
      <c r="A106" s="100" t="s">
        <v>42</v>
      </c>
      <c r="B106" s="366"/>
      <c r="C106" s="366"/>
      <c r="D106" s="366"/>
      <c r="E106" s="366"/>
      <c r="F106" s="366"/>
      <c r="G106" s="366"/>
      <c r="H106" s="366"/>
      <c r="I106" s="366"/>
      <c r="J106" s="128"/>
      <c r="K106" s="193"/>
    </row>
    <row r="107" spans="1:11" ht="13.5">
      <c r="A107" s="100" t="s">
        <v>38</v>
      </c>
      <c r="B107" s="366"/>
      <c r="C107" s="366"/>
      <c r="D107" s="366"/>
      <c r="E107" s="366"/>
      <c r="F107" s="366"/>
      <c r="G107" s="366"/>
      <c r="H107" s="366"/>
      <c r="I107" s="366"/>
      <c r="J107" s="128"/>
      <c r="K107" s="193"/>
    </row>
    <row r="108" spans="1:11" ht="13.5">
      <c r="A108" s="152" t="s">
        <v>44</v>
      </c>
      <c r="B108" s="376"/>
      <c r="C108" s="376"/>
      <c r="D108" s="376"/>
      <c r="E108" s="376"/>
      <c r="F108" s="376"/>
      <c r="G108" s="376"/>
      <c r="H108" s="376"/>
      <c r="I108" s="376"/>
      <c r="J108" s="131">
        <f>SUM(J105:J107)</f>
        <v>0</v>
      </c>
      <c r="K108" s="196"/>
    </row>
    <row r="109" spans="1:11" ht="13.5">
      <c r="A109" s="160" t="s">
        <v>77</v>
      </c>
      <c r="B109" s="368" t="s">
        <v>88</v>
      </c>
      <c r="C109" s="369"/>
      <c r="D109" s="369"/>
      <c r="E109" s="369"/>
      <c r="F109" s="369"/>
      <c r="G109" s="369"/>
      <c r="H109" s="369"/>
      <c r="I109" s="370"/>
      <c r="J109" s="132"/>
      <c r="K109" s="196"/>
    </row>
    <row r="110" spans="1:11" ht="13.5">
      <c r="A110" s="160" t="s">
        <v>184</v>
      </c>
      <c r="B110" s="455"/>
      <c r="C110" s="455"/>
      <c r="D110" s="455"/>
      <c r="E110" s="455"/>
      <c r="F110" s="455"/>
      <c r="G110" s="455"/>
      <c r="H110" s="455"/>
      <c r="I110" s="455"/>
      <c r="J110" s="145" t="s">
        <v>174</v>
      </c>
      <c r="K110" s="196"/>
    </row>
    <row r="111" spans="1:11" ht="13.5">
      <c r="A111" s="101"/>
      <c r="B111" s="378"/>
      <c r="C111" s="378"/>
      <c r="D111" s="378"/>
      <c r="E111" s="378"/>
      <c r="F111" s="378"/>
      <c r="G111" s="378"/>
      <c r="H111" s="378"/>
      <c r="I111" s="378"/>
      <c r="J111" s="128"/>
      <c r="K111" s="193"/>
    </row>
    <row r="112" spans="1:11" ht="13.5">
      <c r="A112" s="101"/>
      <c r="B112" s="378"/>
      <c r="C112" s="378"/>
      <c r="D112" s="378"/>
      <c r="E112" s="378"/>
      <c r="F112" s="378"/>
      <c r="G112" s="378"/>
      <c r="H112" s="378"/>
      <c r="I112" s="378"/>
      <c r="J112" s="128"/>
      <c r="K112" s="193"/>
    </row>
    <row r="113" spans="1:11" ht="13.5">
      <c r="A113" s="101"/>
      <c r="B113" s="378"/>
      <c r="C113" s="378"/>
      <c r="D113" s="378"/>
      <c r="E113" s="378"/>
      <c r="F113" s="378"/>
      <c r="G113" s="378"/>
      <c r="H113" s="378"/>
      <c r="I113" s="378"/>
      <c r="J113" s="128"/>
      <c r="K113" s="193"/>
    </row>
    <row r="114" spans="1:11" ht="13.5">
      <c r="A114" s="101"/>
      <c r="B114" s="378"/>
      <c r="C114" s="378"/>
      <c r="D114" s="378"/>
      <c r="E114" s="378"/>
      <c r="F114" s="378"/>
      <c r="G114" s="378"/>
      <c r="H114" s="378"/>
      <c r="I114" s="378"/>
      <c r="J114" s="128"/>
      <c r="K114" s="193"/>
    </row>
    <row r="115" spans="1:11" ht="13.5">
      <c r="A115" s="101"/>
      <c r="B115" s="378"/>
      <c r="C115" s="378"/>
      <c r="D115" s="378"/>
      <c r="E115" s="378"/>
      <c r="F115" s="378"/>
      <c r="G115" s="378"/>
      <c r="H115" s="378"/>
      <c r="I115" s="378"/>
      <c r="J115" s="128"/>
      <c r="K115" s="193"/>
    </row>
    <row r="116" spans="1:11" ht="13.5">
      <c r="A116" s="101"/>
      <c r="B116" s="378"/>
      <c r="C116" s="378"/>
      <c r="D116" s="378"/>
      <c r="E116" s="378"/>
      <c r="F116" s="378"/>
      <c r="G116" s="378"/>
      <c r="H116" s="378"/>
      <c r="I116" s="378"/>
      <c r="J116" s="128"/>
      <c r="K116" s="193"/>
    </row>
    <row r="117" spans="1:11" ht="13.5">
      <c r="A117" s="101"/>
      <c r="B117" s="378"/>
      <c r="C117" s="378"/>
      <c r="D117" s="378"/>
      <c r="E117" s="378"/>
      <c r="F117" s="378"/>
      <c r="G117" s="378"/>
      <c r="H117" s="378"/>
      <c r="I117" s="378"/>
      <c r="J117" s="128"/>
      <c r="K117" s="193"/>
    </row>
    <row r="118" spans="1:11" ht="13.5">
      <c r="A118" s="101"/>
      <c r="B118" s="378"/>
      <c r="C118" s="378"/>
      <c r="D118" s="378"/>
      <c r="E118" s="378"/>
      <c r="F118" s="378"/>
      <c r="G118" s="378"/>
      <c r="H118" s="378"/>
      <c r="I118" s="378"/>
      <c r="J118" s="128"/>
      <c r="K118" s="193"/>
    </row>
    <row r="119" spans="1:11" ht="13.5">
      <c r="A119" s="101"/>
      <c r="B119" s="378"/>
      <c r="C119" s="378"/>
      <c r="D119" s="378"/>
      <c r="E119" s="378"/>
      <c r="F119" s="378"/>
      <c r="G119" s="378"/>
      <c r="H119" s="378"/>
      <c r="I119" s="378"/>
      <c r="J119" s="128"/>
      <c r="K119" s="193"/>
    </row>
    <row r="120" spans="1:11" ht="13.5">
      <c r="A120" s="101"/>
      <c r="B120" s="378"/>
      <c r="C120" s="378"/>
      <c r="D120" s="378"/>
      <c r="E120" s="378"/>
      <c r="F120" s="378"/>
      <c r="G120" s="378"/>
      <c r="H120" s="378"/>
      <c r="I120" s="378"/>
      <c r="J120" s="128"/>
      <c r="K120" s="193"/>
    </row>
    <row r="121" spans="1:11" ht="13.5">
      <c r="A121" s="101"/>
      <c r="B121" s="378"/>
      <c r="C121" s="378"/>
      <c r="D121" s="378"/>
      <c r="E121" s="378"/>
      <c r="F121" s="378"/>
      <c r="G121" s="378"/>
      <c r="H121" s="378"/>
      <c r="I121" s="378"/>
      <c r="J121" s="128"/>
      <c r="K121" s="193"/>
    </row>
    <row r="122" spans="1:11" ht="13.5">
      <c r="A122" s="101"/>
      <c r="B122" s="378"/>
      <c r="C122" s="378"/>
      <c r="D122" s="378"/>
      <c r="E122" s="378"/>
      <c r="F122" s="378"/>
      <c r="G122" s="378"/>
      <c r="H122" s="378"/>
      <c r="I122" s="378"/>
      <c r="J122" s="128"/>
      <c r="K122" s="193"/>
    </row>
    <row r="123" spans="1:11" ht="13.5">
      <c r="A123" s="101"/>
      <c r="B123" s="378"/>
      <c r="C123" s="378"/>
      <c r="D123" s="378"/>
      <c r="E123" s="378"/>
      <c r="F123" s="378"/>
      <c r="G123" s="378"/>
      <c r="H123" s="378"/>
      <c r="I123" s="378"/>
      <c r="J123" s="128"/>
      <c r="K123" s="193"/>
    </row>
    <row r="124" spans="1:11" ht="13.5">
      <c r="A124" s="101" t="s">
        <v>39</v>
      </c>
      <c r="B124" s="378"/>
      <c r="C124" s="378"/>
      <c r="D124" s="378"/>
      <c r="E124" s="378"/>
      <c r="F124" s="378"/>
      <c r="G124" s="378"/>
      <c r="H124" s="378"/>
      <c r="I124" s="378"/>
      <c r="J124" s="128"/>
      <c r="K124" s="193"/>
    </row>
    <row r="125" spans="1:11" ht="13.5">
      <c r="A125" s="101" t="s">
        <v>40</v>
      </c>
      <c r="B125" s="378"/>
      <c r="C125" s="378"/>
      <c r="D125" s="378"/>
      <c r="E125" s="378"/>
      <c r="F125" s="378"/>
      <c r="G125" s="378"/>
      <c r="H125" s="378"/>
      <c r="I125" s="378"/>
      <c r="J125" s="128"/>
      <c r="K125" s="193"/>
    </row>
    <row r="126" spans="1:12" ht="13.5">
      <c r="A126" s="152" t="s">
        <v>43</v>
      </c>
      <c r="B126" s="376"/>
      <c r="C126" s="376"/>
      <c r="D126" s="376"/>
      <c r="E126" s="376"/>
      <c r="F126" s="376"/>
      <c r="G126" s="376"/>
      <c r="H126" s="376"/>
      <c r="I126" s="376"/>
      <c r="J126" s="131">
        <f>SUM(J111:J125)</f>
        <v>0</v>
      </c>
      <c r="K126" s="196"/>
      <c r="L126" s="51"/>
    </row>
    <row r="127" spans="1:11" ht="13.5">
      <c r="A127" s="159" t="s">
        <v>84</v>
      </c>
      <c r="B127" s="382" t="s">
        <v>187</v>
      </c>
      <c r="C127" s="383"/>
      <c r="D127" s="383"/>
      <c r="E127" s="384" t="s">
        <v>188</v>
      </c>
      <c r="F127" s="384"/>
      <c r="G127" s="384"/>
      <c r="H127" s="384" t="s">
        <v>189</v>
      </c>
      <c r="I127" s="385"/>
      <c r="J127" s="132"/>
      <c r="K127" s="196"/>
    </row>
    <row r="128" spans="1:11" ht="13.5">
      <c r="A128" s="102" t="s">
        <v>83</v>
      </c>
      <c r="B128" s="389"/>
      <c r="C128" s="390"/>
      <c r="D128" s="390"/>
      <c r="E128" s="390"/>
      <c r="F128" s="390"/>
      <c r="G128" s="390"/>
      <c r="H128" s="390"/>
      <c r="I128" s="391"/>
      <c r="J128" s="132"/>
      <c r="K128" s="193"/>
    </row>
    <row r="129" spans="1:11" ht="13.5">
      <c r="A129" s="102" t="s">
        <v>85</v>
      </c>
      <c r="B129" s="389"/>
      <c r="C129" s="390"/>
      <c r="D129" s="390"/>
      <c r="E129" s="390"/>
      <c r="F129" s="390"/>
      <c r="G129" s="390"/>
      <c r="H129" s="390"/>
      <c r="I129" s="391"/>
      <c r="J129" s="132"/>
      <c r="K129" s="193"/>
    </row>
    <row r="130" spans="1:11" ht="13.5">
      <c r="A130" s="102" t="s">
        <v>86</v>
      </c>
      <c r="B130" s="389"/>
      <c r="C130" s="390"/>
      <c r="D130" s="390"/>
      <c r="E130" s="390"/>
      <c r="F130" s="390"/>
      <c r="G130" s="390"/>
      <c r="H130" s="390"/>
      <c r="I130" s="391"/>
      <c r="J130" s="132"/>
      <c r="K130" s="193"/>
    </row>
    <row r="131" spans="1:11" ht="13.5">
      <c r="A131" s="154" t="s">
        <v>87</v>
      </c>
      <c r="B131" s="379"/>
      <c r="C131" s="379"/>
      <c r="D131" s="379"/>
      <c r="E131" s="379"/>
      <c r="F131" s="379"/>
      <c r="G131" s="379"/>
      <c r="H131" s="380">
        <f>SUM(H128:I130)</f>
        <v>0</v>
      </c>
      <c r="I131" s="380"/>
      <c r="J131" s="132"/>
      <c r="K131" s="196"/>
    </row>
    <row r="132" spans="1:11" ht="27.75" customHeight="1" thickBot="1">
      <c r="A132" s="155" t="s">
        <v>93</v>
      </c>
      <c r="B132" s="381"/>
      <c r="C132" s="381"/>
      <c r="D132" s="381"/>
      <c r="E132" s="381"/>
      <c r="F132" s="381"/>
      <c r="G132" s="381"/>
      <c r="H132" s="381"/>
      <c r="I132" s="381"/>
      <c r="J132" s="133">
        <f>J73+J86+J95+J103+J108+J126</f>
        <v>0</v>
      </c>
      <c r="K132" s="198"/>
    </row>
    <row r="133" spans="1:12" ht="15" thickBot="1">
      <c r="A133" s="78"/>
      <c r="B133" s="80"/>
      <c r="C133" s="80"/>
      <c r="D133" s="80"/>
      <c r="E133" s="80"/>
      <c r="F133" s="80"/>
      <c r="G133" s="80"/>
      <c r="H133" s="80"/>
      <c r="I133" s="80"/>
      <c r="J133" s="80"/>
      <c r="K133" s="199"/>
      <c r="L133" s="78"/>
    </row>
    <row r="134" spans="1:11" ht="24.75" customHeight="1" thickBot="1">
      <c r="A134" s="157" t="s">
        <v>124</v>
      </c>
      <c r="B134" s="90"/>
      <c r="C134" s="90"/>
      <c r="D134" s="90"/>
      <c r="E134" s="90"/>
      <c r="F134" s="90"/>
      <c r="G134" s="90"/>
      <c r="H134" s="90"/>
      <c r="I134" s="90"/>
      <c r="J134" s="134">
        <f>J52-J132</f>
        <v>0</v>
      </c>
      <c r="K134" s="200"/>
    </row>
  </sheetData>
  <sheetProtection/>
  <mergeCells count="140">
    <mergeCell ref="B131:G131"/>
    <mergeCell ref="H131:I131"/>
    <mergeCell ref="B132:I132"/>
    <mergeCell ref="K55:K58"/>
    <mergeCell ref="B129:D129"/>
    <mergeCell ref="E129:G129"/>
    <mergeCell ref="H129:I129"/>
    <mergeCell ref="B130:D130"/>
    <mergeCell ref="E130:G130"/>
    <mergeCell ref="H130:I130"/>
    <mergeCell ref="B125:I125"/>
    <mergeCell ref="B126:I126"/>
    <mergeCell ref="B127:D127"/>
    <mergeCell ref="E127:G127"/>
    <mergeCell ref="H127:I127"/>
    <mergeCell ref="B128:D128"/>
    <mergeCell ref="E128:G128"/>
    <mergeCell ref="H128:I128"/>
    <mergeCell ref="B119:I119"/>
    <mergeCell ref="B120:I120"/>
    <mergeCell ref="B121:I121"/>
    <mergeCell ref="B122:I122"/>
    <mergeCell ref="B123:I123"/>
    <mergeCell ref="B124:I124"/>
    <mergeCell ref="B113:I113"/>
    <mergeCell ref="B114:I114"/>
    <mergeCell ref="B115:I115"/>
    <mergeCell ref="B116:I116"/>
    <mergeCell ref="B117:I117"/>
    <mergeCell ref="B118:I118"/>
    <mergeCell ref="B107:I107"/>
    <mergeCell ref="B108:I108"/>
    <mergeCell ref="B109:I109"/>
    <mergeCell ref="B110:I110"/>
    <mergeCell ref="B111:I111"/>
    <mergeCell ref="B112:I112"/>
    <mergeCell ref="B101:I101"/>
    <mergeCell ref="B102:I102"/>
    <mergeCell ref="B103:I103"/>
    <mergeCell ref="B104:I104"/>
    <mergeCell ref="B105:I105"/>
    <mergeCell ref="B106:I106"/>
    <mergeCell ref="B95:I95"/>
    <mergeCell ref="B96:I96"/>
    <mergeCell ref="B97:I97"/>
    <mergeCell ref="B98:I98"/>
    <mergeCell ref="B99:I99"/>
    <mergeCell ref="B100:I100"/>
    <mergeCell ref="B89:I89"/>
    <mergeCell ref="B90:I90"/>
    <mergeCell ref="B91:I91"/>
    <mergeCell ref="B92:I92"/>
    <mergeCell ref="B93:I93"/>
    <mergeCell ref="B94:I94"/>
    <mergeCell ref="B83:I83"/>
    <mergeCell ref="B84:I84"/>
    <mergeCell ref="B85:I85"/>
    <mergeCell ref="B86:I86"/>
    <mergeCell ref="B87:I87"/>
    <mergeCell ref="B88:I88"/>
    <mergeCell ref="B77:I77"/>
    <mergeCell ref="B78:I78"/>
    <mergeCell ref="B79:I79"/>
    <mergeCell ref="B80:I80"/>
    <mergeCell ref="B81:I81"/>
    <mergeCell ref="B82:I82"/>
    <mergeCell ref="B71:I71"/>
    <mergeCell ref="B72:I72"/>
    <mergeCell ref="B73:I73"/>
    <mergeCell ref="B74:I74"/>
    <mergeCell ref="B75:I75"/>
    <mergeCell ref="B76:I76"/>
    <mergeCell ref="B65:I65"/>
    <mergeCell ref="B66:I66"/>
    <mergeCell ref="B67:I67"/>
    <mergeCell ref="B68:I68"/>
    <mergeCell ref="B69:I69"/>
    <mergeCell ref="B70:I70"/>
    <mergeCell ref="B59:I59"/>
    <mergeCell ref="B60:I60"/>
    <mergeCell ref="B61:I61"/>
    <mergeCell ref="B62:I62"/>
    <mergeCell ref="B63:I63"/>
    <mergeCell ref="B64:I64"/>
    <mergeCell ref="B50:I50"/>
    <mergeCell ref="B51:I51"/>
    <mergeCell ref="B52:I52"/>
    <mergeCell ref="A53:K54"/>
    <mergeCell ref="B55:I58"/>
    <mergeCell ref="J55:J58"/>
    <mergeCell ref="B44:I44"/>
    <mergeCell ref="B45:I45"/>
    <mergeCell ref="B46:I46"/>
    <mergeCell ref="B47:I47"/>
    <mergeCell ref="B48:I48"/>
    <mergeCell ref="B49:I49"/>
    <mergeCell ref="B41:C41"/>
    <mergeCell ref="D41:E41"/>
    <mergeCell ref="F41:G41"/>
    <mergeCell ref="H41:I41"/>
    <mergeCell ref="B42:I42"/>
    <mergeCell ref="B43:I43"/>
    <mergeCell ref="B33:C33"/>
    <mergeCell ref="D33:E33"/>
    <mergeCell ref="F33:G33"/>
    <mergeCell ref="H33:I33"/>
    <mergeCell ref="J34:J39"/>
    <mergeCell ref="B40:C40"/>
    <mergeCell ref="D40:E40"/>
    <mergeCell ref="F40:G40"/>
    <mergeCell ref="H40:I40"/>
    <mergeCell ref="B24:I24"/>
    <mergeCell ref="J24:J32"/>
    <mergeCell ref="B25:C25"/>
    <mergeCell ref="D25:I25"/>
    <mergeCell ref="B26:C26"/>
    <mergeCell ref="D26:I26"/>
    <mergeCell ref="B17:C17"/>
    <mergeCell ref="D17:E17"/>
    <mergeCell ref="F17:G17"/>
    <mergeCell ref="H17:I17"/>
    <mergeCell ref="J18:J22"/>
    <mergeCell ref="B23:C23"/>
    <mergeCell ref="D23:E23"/>
    <mergeCell ref="F23:G23"/>
    <mergeCell ref="H23:I23"/>
    <mergeCell ref="B9:I9"/>
    <mergeCell ref="J9:J16"/>
    <mergeCell ref="B10:C10"/>
    <mergeCell ref="D10:I10"/>
    <mergeCell ref="B11:C11"/>
    <mergeCell ref="D11:I11"/>
    <mergeCell ref="A1:J1"/>
    <mergeCell ref="B4:D4"/>
    <mergeCell ref="B5:D5"/>
    <mergeCell ref="B6:D6"/>
    <mergeCell ref="B8:C8"/>
    <mergeCell ref="D8:E8"/>
    <mergeCell ref="F8:G8"/>
    <mergeCell ref="H8:I8"/>
  </mergeCells>
  <printOptions/>
  <pageMargins left="0.75" right="0.75" top="1" bottom="1" header="0.5" footer="0.5"/>
  <pageSetup fitToHeight="3" fitToWidth="1" orientation="landscape" scale="6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PageLayoutView="0" workbookViewId="0" topLeftCell="A1">
      <selection activeCell="D11" sqref="D11:I11"/>
    </sheetView>
  </sheetViews>
  <sheetFormatPr defaultColWidth="8.875" defaultRowHeight="15.75"/>
  <cols>
    <col min="1" max="1" width="36.00390625" style="45" customWidth="1"/>
    <col min="2" max="9" width="9.375" style="45" customWidth="1"/>
    <col min="10" max="10" width="18.625" style="46" customWidth="1"/>
    <col min="11" max="11" width="45.875" style="191" customWidth="1"/>
    <col min="12" max="12" width="10.50390625" style="45" bestFit="1" customWidth="1"/>
    <col min="13" max="16384" width="8.875" style="45" customWidth="1"/>
  </cols>
  <sheetData>
    <row r="1" spans="1:10" ht="13.5">
      <c r="A1" s="342" t="s">
        <v>147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6:7" ht="13.5">
      <c r="F2" s="25"/>
      <c r="G2" s="25"/>
    </row>
    <row r="3" spans="6:7" ht="13.5">
      <c r="F3" s="47"/>
      <c r="G3" s="48"/>
    </row>
    <row r="4" spans="1:7" ht="13.5">
      <c r="A4" s="29" t="s">
        <v>0</v>
      </c>
      <c r="B4" s="343">
        <f>'Signatures Page'!$C$6</f>
        <v>0</v>
      </c>
      <c r="C4" s="343"/>
      <c r="D4" s="343"/>
      <c r="E4" s="25"/>
      <c r="F4" s="25"/>
      <c r="G4" s="25"/>
    </row>
    <row r="5" spans="1:5" ht="13.5">
      <c r="A5" s="29" t="s">
        <v>1</v>
      </c>
      <c r="B5" s="343">
        <f>'Signatures Page'!$C$7</f>
        <v>0</v>
      </c>
      <c r="C5" s="343"/>
      <c r="D5" s="343"/>
      <c r="E5" s="49"/>
    </row>
    <row r="6" spans="1:4" ht="13.5">
      <c r="A6" s="29" t="s">
        <v>18</v>
      </c>
      <c r="B6" s="344">
        <f>'Signatures Page'!$C$9</f>
        <v>0</v>
      </c>
      <c r="C6" s="344"/>
      <c r="D6" s="344"/>
    </row>
    <row r="7" spans="1:4" ht="15" thickBot="1">
      <c r="A7" s="29"/>
      <c r="B7" s="50"/>
      <c r="C7" s="50"/>
      <c r="D7" s="50"/>
    </row>
    <row r="8" spans="1:11" ht="15.75" customHeight="1" thickBot="1">
      <c r="A8" s="176" t="s">
        <v>31</v>
      </c>
      <c r="B8" s="395" t="str">
        <f>"Summer II-"&amp;('Signatures Page'!$C$8+1)</f>
        <v>Summer II-1</v>
      </c>
      <c r="C8" s="393"/>
      <c r="D8" s="393" t="str">
        <f>"Fall-"&amp;('Signatures Page'!$C$8+1)</f>
        <v>Fall-1</v>
      </c>
      <c r="E8" s="393"/>
      <c r="F8" s="393" t="str">
        <f>"Spring-"&amp;('Signatures Page'!$C$8+2)</f>
        <v>Spring-2</v>
      </c>
      <c r="G8" s="393"/>
      <c r="H8" s="393" t="str">
        <f>"Summer I-"&amp;('Signatures Page'!$C$8+2)</f>
        <v>Summer I-2</v>
      </c>
      <c r="I8" s="394"/>
      <c r="J8" s="187" t="s">
        <v>174</v>
      </c>
      <c r="K8" s="201" t="s">
        <v>195</v>
      </c>
    </row>
    <row r="9" spans="1:11" ht="13.5">
      <c r="A9" s="178" t="s">
        <v>108</v>
      </c>
      <c r="B9" s="396"/>
      <c r="C9" s="397"/>
      <c r="D9" s="397"/>
      <c r="E9" s="397"/>
      <c r="F9" s="397"/>
      <c r="G9" s="397"/>
      <c r="H9" s="397"/>
      <c r="I9" s="398"/>
      <c r="J9" s="442"/>
      <c r="K9" s="237"/>
    </row>
    <row r="10" spans="1:11" ht="13.5" customHeight="1">
      <c r="A10" s="106" t="s">
        <v>171</v>
      </c>
      <c r="B10" s="421"/>
      <c r="C10" s="422"/>
      <c r="D10" s="425" t="s">
        <v>220</v>
      </c>
      <c r="E10" s="426"/>
      <c r="F10" s="426"/>
      <c r="G10" s="426"/>
      <c r="H10" s="426"/>
      <c r="I10" s="426"/>
      <c r="J10" s="443"/>
      <c r="K10" s="238"/>
    </row>
    <row r="11" spans="1:11" ht="13.5">
      <c r="A11" s="106" t="s">
        <v>197</v>
      </c>
      <c r="B11" s="419"/>
      <c r="C11" s="420"/>
      <c r="D11" s="425" t="s">
        <v>179</v>
      </c>
      <c r="E11" s="426"/>
      <c r="F11" s="426"/>
      <c r="G11" s="426"/>
      <c r="H11" s="426"/>
      <c r="I11" s="426"/>
      <c r="J11" s="443"/>
      <c r="K11" s="238"/>
    </row>
    <row r="12" spans="1:11" ht="13.5">
      <c r="A12" s="154" t="s">
        <v>104</v>
      </c>
      <c r="B12" s="103" t="s">
        <v>169</v>
      </c>
      <c r="C12" s="76" t="s">
        <v>102</v>
      </c>
      <c r="D12" s="76" t="s">
        <v>169</v>
      </c>
      <c r="E12" s="76" t="s">
        <v>102</v>
      </c>
      <c r="F12" s="76" t="s">
        <v>169</v>
      </c>
      <c r="G12" s="76" t="s">
        <v>102</v>
      </c>
      <c r="H12" s="76" t="s">
        <v>169</v>
      </c>
      <c r="I12" s="91" t="s">
        <v>102</v>
      </c>
      <c r="J12" s="443"/>
      <c r="K12" s="205"/>
    </row>
    <row r="13" spans="1:11" ht="13.5">
      <c r="A13" s="106" t="s">
        <v>57</v>
      </c>
      <c r="B13" s="104"/>
      <c r="C13" s="81"/>
      <c r="D13" s="81"/>
      <c r="E13" s="81"/>
      <c r="F13" s="82"/>
      <c r="G13" s="82"/>
      <c r="H13" s="82"/>
      <c r="I13" s="83"/>
      <c r="J13" s="443"/>
      <c r="K13" s="203"/>
    </row>
    <row r="14" spans="1:11" ht="13.5">
      <c r="A14" s="106" t="s">
        <v>96</v>
      </c>
      <c r="B14" s="104"/>
      <c r="C14" s="81"/>
      <c r="D14" s="81"/>
      <c r="E14" s="81"/>
      <c r="F14" s="82"/>
      <c r="G14" s="82"/>
      <c r="H14" s="82"/>
      <c r="I14" s="83"/>
      <c r="J14" s="443"/>
      <c r="K14" s="203"/>
    </row>
    <row r="15" spans="1:11" ht="13.5">
      <c r="A15" s="106" t="s">
        <v>97</v>
      </c>
      <c r="B15" s="104"/>
      <c r="C15" s="81"/>
      <c r="D15" s="81"/>
      <c r="E15" s="81"/>
      <c r="F15" s="82"/>
      <c r="G15" s="82"/>
      <c r="H15" s="82"/>
      <c r="I15" s="83"/>
      <c r="J15" s="443"/>
      <c r="K15" s="203"/>
    </row>
    <row r="16" spans="1:11" ht="13.5">
      <c r="A16" s="106" t="s">
        <v>98</v>
      </c>
      <c r="B16" s="104"/>
      <c r="C16" s="81"/>
      <c r="D16" s="81"/>
      <c r="E16" s="81"/>
      <c r="F16" s="82"/>
      <c r="G16" s="82"/>
      <c r="H16" s="82"/>
      <c r="I16" s="83"/>
      <c r="J16" s="443"/>
      <c r="K16" s="203"/>
    </row>
    <row r="17" spans="1:11" ht="15.75" customHeight="1">
      <c r="A17" s="167" t="s">
        <v>79</v>
      </c>
      <c r="B17" s="401">
        <f>SUM(B13:B16)*$B$10</f>
        <v>0</v>
      </c>
      <c r="C17" s="444"/>
      <c r="D17" s="444">
        <f>SUM(D13:D16)*$B$10</f>
        <v>0</v>
      </c>
      <c r="E17" s="444"/>
      <c r="F17" s="444">
        <f>SUM(F13:F16)*$B$10</f>
        <v>0</v>
      </c>
      <c r="G17" s="444"/>
      <c r="H17" s="444">
        <f>SUM(H13:H16)*$B$10</f>
        <v>0</v>
      </c>
      <c r="I17" s="400"/>
      <c r="J17" s="174">
        <f>B17+D17+F17+H17</f>
        <v>0</v>
      </c>
      <c r="K17" s="205"/>
    </row>
    <row r="18" spans="1:11" ht="13.5">
      <c r="A18" s="167" t="s">
        <v>105</v>
      </c>
      <c r="B18" s="103" t="s">
        <v>169</v>
      </c>
      <c r="C18" s="76" t="s">
        <v>170</v>
      </c>
      <c r="D18" s="76" t="s">
        <v>169</v>
      </c>
      <c r="E18" s="76" t="s">
        <v>170</v>
      </c>
      <c r="F18" s="76" t="s">
        <v>169</v>
      </c>
      <c r="G18" s="76" t="s">
        <v>170</v>
      </c>
      <c r="H18" s="76" t="s">
        <v>169</v>
      </c>
      <c r="I18" s="91" t="s">
        <v>170</v>
      </c>
      <c r="J18" s="445"/>
      <c r="K18" s="206"/>
    </row>
    <row r="19" spans="1:11" ht="13.5">
      <c r="A19" s="106" t="s">
        <v>58</v>
      </c>
      <c r="B19" s="104"/>
      <c r="C19" s="84"/>
      <c r="D19" s="81"/>
      <c r="E19" s="84"/>
      <c r="F19" s="82"/>
      <c r="G19" s="85"/>
      <c r="H19" s="82"/>
      <c r="I19" s="108"/>
      <c r="J19" s="446"/>
      <c r="K19" s="203"/>
    </row>
    <row r="20" spans="1:11" ht="13.5">
      <c r="A20" s="106" t="s">
        <v>99</v>
      </c>
      <c r="B20" s="104"/>
      <c r="C20" s="84"/>
      <c r="D20" s="81"/>
      <c r="E20" s="84"/>
      <c r="F20" s="82"/>
      <c r="G20" s="85"/>
      <c r="H20" s="82"/>
      <c r="I20" s="108"/>
      <c r="J20" s="446"/>
      <c r="K20" s="203"/>
    </row>
    <row r="21" spans="1:11" ht="13.5">
      <c r="A21" s="106" t="s">
        <v>100</v>
      </c>
      <c r="B21" s="104"/>
      <c r="C21" s="84"/>
      <c r="D21" s="81"/>
      <c r="E21" s="84"/>
      <c r="F21" s="82"/>
      <c r="G21" s="85"/>
      <c r="H21" s="82"/>
      <c r="I21" s="108"/>
      <c r="J21" s="446"/>
      <c r="K21" s="203"/>
    </row>
    <row r="22" spans="1:11" ht="13.5">
      <c r="A22" s="106" t="s">
        <v>101</v>
      </c>
      <c r="B22" s="104"/>
      <c r="C22" s="84"/>
      <c r="D22" s="81"/>
      <c r="E22" s="84"/>
      <c r="F22" s="82"/>
      <c r="G22" s="85"/>
      <c r="H22" s="82"/>
      <c r="I22" s="108"/>
      <c r="J22" s="447"/>
      <c r="K22" s="203"/>
    </row>
    <row r="23" spans="1:11" ht="15.75" customHeight="1" thickBot="1">
      <c r="A23" s="180" t="s">
        <v>80</v>
      </c>
      <c r="B23" s="448">
        <f>((B19*C19)+(B20*C20)+(B21*C21)+(B22*C22))*$B$11</f>
        <v>0</v>
      </c>
      <c r="C23" s="449"/>
      <c r="D23" s="449">
        <f>((D19*E19)+(D20*E20)+(D21*E21)+(D22*E22))*$B$11</f>
        <v>0</v>
      </c>
      <c r="E23" s="449"/>
      <c r="F23" s="449">
        <f>((F19*G19)+(F20*G20)+(F21*G21)+(F22*G22))*$B$11</f>
        <v>0</v>
      </c>
      <c r="G23" s="449"/>
      <c r="H23" s="449">
        <f>((H19*I19)+(H20*I20)+(H21*I21)+(H22*I22))*$B$11</f>
        <v>0</v>
      </c>
      <c r="I23" s="450"/>
      <c r="J23" s="181">
        <f>B23+D23+F23+H23</f>
        <v>0</v>
      </c>
      <c r="K23" s="207"/>
    </row>
    <row r="24" spans="1:11" ht="15">
      <c r="A24" s="215" t="s">
        <v>109</v>
      </c>
      <c r="B24" s="456" t="s">
        <v>172</v>
      </c>
      <c r="C24" s="457"/>
      <c r="D24" s="457"/>
      <c r="E24" s="457"/>
      <c r="F24" s="457"/>
      <c r="G24" s="457"/>
      <c r="H24" s="457"/>
      <c r="I24" s="458"/>
      <c r="J24" s="459"/>
      <c r="K24" s="208"/>
    </row>
    <row r="25" spans="1:11" ht="13.5" customHeight="1">
      <c r="A25" s="216" t="s">
        <v>171</v>
      </c>
      <c r="B25" s="462">
        <v>4221</v>
      </c>
      <c r="C25" s="463"/>
      <c r="D25" s="425" t="s">
        <v>175</v>
      </c>
      <c r="E25" s="426"/>
      <c r="F25" s="426"/>
      <c r="G25" s="426"/>
      <c r="H25" s="426"/>
      <c r="I25" s="426"/>
      <c r="J25" s="460"/>
      <c r="K25" s="209"/>
    </row>
    <row r="26" spans="1:11" ht="13.5" customHeight="1">
      <c r="A26" s="216" t="s">
        <v>197</v>
      </c>
      <c r="B26" s="464">
        <v>704</v>
      </c>
      <c r="C26" s="465"/>
      <c r="D26" s="425" t="s">
        <v>179</v>
      </c>
      <c r="E26" s="426"/>
      <c r="F26" s="426"/>
      <c r="G26" s="426"/>
      <c r="H26" s="426"/>
      <c r="I26" s="426"/>
      <c r="J26" s="460"/>
      <c r="K26" s="209"/>
    </row>
    <row r="27" spans="1:11" ht="15">
      <c r="A27" s="217" t="s">
        <v>104</v>
      </c>
      <c r="B27" s="218" t="s">
        <v>169</v>
      </c>
      <c r="C27" s="219" t="s">
        <v>102</v>
      </c>
      <c r="D27" s="219" t="s">
        <v>169</v>
      </c>
      <c r="E27" s="219" t="s">
        <v>102</v>
      </c>
      <c r="F27" s="219" t="s">
        <v>169</v>
      </c>
      <c r="G27" s="219" t="s">
        <v>102</v>
      </c>
      <c r="H27" s="219" t="s">
        <v>169</v>
      </c>
      <c r="I27" s="220" t="s">
        <v>102</v>
      </c>
      <c r="J27" s="460"/>
      <c r="K27" s="205"/>
    </row>
    <row r="28" spans="1:11" ht="15">
      <c r="A28" s="216" t="s">
        <v>59</v>
      </c>
      <c r="B28" s="221"/>
      <c r="C28" s="222"/>
      <c r="D28" s="222"/>
      <c r="E28" s="222"/>
      <c r="F28" s="223"/>
      <c r="G28" s="223"/>
      <c r="H28" s="223"/>
      <c r="I28" s="224"/>
      <c r="J28" s="460"/>
      <c r="K28" s="209"/>
    </row>
    <row r="29" spans="1:11" ht="15">
      <c r="A29" s="216" t="s">
        <v>60</v>
      </c>
      <c r="B29" s="221"/>
      <c r="C29" s="222"/>
      <c r="D29" s="222"/>
      <c r="E29" s="222"/>
      <c r="F29" s="223"/>
      <c r="G29" s="223"/>
      <c r="H29" s="223"/>
      <c r="I29" s="224"/>
      <c r="J29" s="460"/>
      <c r="K29" s="209"/>
    </row>
    <row r="30" spans="1:11" ht="15">
      <c r="A30" s="216" t="s">
        <v>61</v>
      </c>
      <c r="B30" s="221"/>
      <c r="C30" s="222"/>
      <c r="D30" s="222"/>
      <c r="E30" s="222"/>
      <c r="F30" s="223"/>
      <c r="G30" s="223"/>
      <c r="H30" s="223"/>
      <c r="I30" s="224"/>
      <c r="J30" s="460"/>
      <c r="K30" s="209"/>
    </row>
    <row r="31" spans="1:11" ht="15">
      <c r="A31" s="216" t="s">
        <v>62</v>
      </c>
      <c r="B31" s="221"/>
      <c r="C31" s="222"/>
      <c r="D31" s="222"/>
      <c r="E31" s="222"/>
      <c r="F31" s="223"/>
      <c r="G31" s="223"/>
      <c r="H31" s="223"/>
      <c r="I31" s="224"/>
      <c r="J31" s="460"/>
      <c r="K31" s="209"/>
    </row>
    <row r="32" spans="1:11" ht="15">
      <c r="A32" s="216" t="s">
        <v>63</v>
      </c>
      <c r="B32" s="221"/>
      <c r="C32" s="222"/>
      <c r="D32" s="222"/>
      <c r="E32" s="222"/>
      <c r="F32" s="223"/>
      <c r="G32" s="223"/>
      <c r="H32" s="223"/>
      <c r="I32" s="224"/>
      <c r="J32" s="461"/>
      <c r="K32" s="209"/>
    </row>
    <row r="33" spans="1:11" ht="15.75" customHeight="1">
      <c r="A33" s="225" t="s">
        <v>79</v>
      </c>
      <c r="B33" s="466">
        <f>SUM(B28:B32)*$B$25</f>
        <v>0</v>
      </c>
      <c r="C33" s="467"/>
      <c r="D33" s="468">
        <f>SUM(D28:D32)*$B$25</f>
        <v>0</v>
      </c>
      <c r="E33" s="467"/>
      <c r="F33" s="468">
        <f>SUM(F28:F32)*$B$25</f>
        <v>0</v>
      </c>
      <c r="G33" s="467"/>
      <c r="H33" s="468">
        <f>SUM(H28:H32)*$B$25</f>
        <v>0</v>
      </c>
      <c r="I33" s="466"/>
      <c r="J33" s="226">
        <f>B33+D33+F33+H33</f>
        <v>0</v>
      </c>
      <c r="K33" s="205"/>
    </row>
    <row r="34" spans="1:11" ht="15">
      <c r="A34" s="225" t="s">
        <v>105</v>
      </c>
      <c r="B34" s="218" t="s">
        <v>169</v>
      </c>
      <c r="C34" s="227" t="s">
        <v>103</v>
      </c>
      <c r="D34" s="219" t="s">
        <v>169</v>
      </c>
      <c r="E34" s="227" t="s">
        <v>103</v>
      </c>
      <c r="F34" s="219" t="s">
        <v>169</v>
      </c>
      <c r="G34" s="227" t="s">
        <v>103</v>
      </c>
      <c r="H34" s="219" t="s">
        <v>169</v>
      </c>
      <c r="I34" s="228" t="s">
        <v>103</v>
      </c>
      <c r="J34" s="469"/>
      <c r="K34" s="205"/>
    </row>
    <row r="35" spans="1:11" ht="15">
      <c r="A35" s="216" t="s">
        <v>64</v>
      </c>
      <c r="B35" s="229"/>
      <c r="C35" s="230"/>
      <c r="D35" s="231"/>
      <c r="E35" s="230"/>
      <c r="F35" s="232"/>
      <c r="G35" s="233"/>
      <c r="H35" s="232"/>
      <c r="I35" s="234"/>
      <c r="J35" s="460"/>
      <c r="K35" s="209"/>
    </row>
    <row r="36" spans="1:11" ht="15">
      <c r="A36" s="216" t="s">
        <v>65</v>
      </c>
      <c r="B36" s="229"/>
      <c r="C36" s="230"/>
      <c r="D36" s="231"/>
      <c r="E36" s="230"/>
      <c r="F36" s="232"/>
      <c r="G36" s="233"/>
      <c r="H36" s="232"/>
      <c r="I36" s="234"/>
      <c r="J36" s="460"/>
      <c r="K36" s="209"/>
    </row>
    <row r="37" spans="1:11" ht="15">
      <c r="A37" s="216" t="s">
        <v>66</v>
      </c>
      <c r="B37" s="229"/>
      <c r="C37" s="230"/>
      <c r="D37" s="231"/>
      <c r="E37" s="230"/>
      <c r="F37" s="232"/>
      <c r="G37" s="233"/>
      <c r="H37" s="232"/>
      <c r="I37" s="234"/>
      <c r="J37" s="460"/>
      <c r="K37" s="209"/>
    </row>
    <row r="38" spans="1:11" ht="15">
      <c r="A38" s="216" t="s">
        <v>67</v>
      </c>
      <c r="B38" s="229"/>
      <c r="C38" s="230"/>
      <c r="D38" s="231"/>
      <c r="E38" s="230"/>
      <c r="F38" s="232"/>
      <c r="G38" s="233"/>
      <c r="H38" s="232"/>
      <c r="I38" s="234"/>
      <c r="J38" s="460"/>
      <c r="K38" s="209"/>
    </row>
    <row r="39" spans="1:11" ht="15">
      <c r="A39" s="216" t="s">
        <v>68</v>
      </c>
      <c r="B39" s="229"/>
      <c r="C39" s="230"/>
      <c r="D39" s="231"/>
      <c r="E39" s="230"/>
      <c r="F39" s="232"/>
      <c r="G39" s="233"/>
      <c r="H39" s="232"/>
      <c r="I39" s="234"/>
      <c r="J39" s="461"/>
      <c r="K39" s="209"/>
    </row>
    <row r="40" spans="1:11" ht="15.75" customHeight="1" thickBot="1">
      <c r="A40" s="235" t="s">
        <v>80</v>
      </c>
      <c r="B40" s="470">
        <f>((B35*C35)+(B36*C36)+(B37*C37)+(B38*C38)+(B39*C39))*$B$26</f>
        <v>0</v>
      </c>
      <c r="C40" s="471"/>
      <c r="D40" s="471">
        <f>((D35*E35)+(D36*E36)+(D37*E37)+(D38*E38)+(D39*E39))*$B$26</f>
        <v>0</v>
      </c>
      <c r="E40" s="471"/>
      <c r="F40" s="471">
        <f>((F35*G35)+(F36*G36)+(F37*G37)+(F38*G38)+(F39*G39))*$B$26</f>
        <v>0</v>
      </c>
      <c r="G40" s="471"/>
      <c r="H40" s="471">
        <f>((H35*I35)+(H36*I36)+(H37*I37)+(H38*I38)+(H39*I39))*$B$26</f>
        <v>0</v>
      </c>
      <c r="I40" s="472"/>
      <c r="J40" s="236">
        <f>B40+D40+F40+H40</f>
        <v>0</v>
      </c>
      <c r="K40" s="207"/>
    </row>
    <row r="41" spans="1:11" ht="27.75" customHeight="1" thickBot="1">
      <c r="A41" s="183" t="s">
        <v>107</v>
      </c>
      <c r="B41" s="452">
        <f>B17+B23+B33+B40</f>
        <v>0</v>
      </c>
      <c r="C41" s="453"/>
      <c r="D41" s="453">
        <f>D17+D23+D33+D40</f>
        <v>0</v>
      </c>
      <c r="E41" s="453"/>
      <c r="F41" s="453">
        <f>F17+F23+F33+F40</f>
        <v>0</v>
      </c>
      <c r="G41" s="453"/>
      <c r="H41" s="453">
        <f>H17+H23+H33+H40</f>
        <v>0</v>
      </c>
      <c r="I41" s="454"/>
      <c r="J41" s="184">
        <f>J17+J23+J33+J40</f>
        <v>0</v>
      </c>
      <c r="K41" s="210"/>
    </row>
    <row r="42" spans="1:11" ht="15.75" customHeight="1">
      <c r="A42" s="107" t="s">
        <v>106</v>
      </c>
      <c r="B42" s="429" t="s">
        <v>173</v>
      </c>
      <c r="C42" s="429"/>
      <c r="D42" s="429"/>
      <c r="E42" s="429"/>
      <c r="F42" s="429"/>
      <c r="G42" s="429"/>
      <c r="H42" s="429"/>
      <c r="I42" s="429"/>
      <c r="J42" s="139" t="s">
        <v>174</v>
      </c>
      <c r="K42" s="211" t="s">
        <v>196</v>
      </c>
    </row>
    <row r="43" spans="1:11" ht="15" customHeight="1">
      <c r="A43" s="106" t="s">
        <v>46</v>
      </c>
      <c r="B43" s="418"/>
      <c r="C43" s="418"/>
      <c r="D43" s="418"/>
      <c r="E43" s="418"/>
      <c r="F43" s="418"/>
      <c r="G43" s="418"/>
      <c r="H43" s="418"/>
      <c r="I43" s="418"/>
      <c r="J43" s="128"/>
      <c r="K43" s="212"/>
    </row>
    <row r="44" spans="1:11" ht="13.5">
      <c r="A44" s="106" t="s">
        <v>47</v>
      </c>
      <c r="B44" s="430"/>
      <c r="C44" s="431"/>
      <c r="D44" s="431"/>
      <c r="E44" s="431"/>
      <c r="F44" s="431"/>
      <c r="G44" s="431"/>
      <c r="H44" s="431"/>
      <c r="I44" s="432"/>
      <c r="J44" s="128"/>
      <c r="K44" s="212"/>
    </row>
    <row r="45" spans="1:11" ht="13.5">
      <c r="A45" s="106" t="s">
        <v>48</v>
      </c>
      <c r="B45" s="415"/>
      <c r="C45" s="416"/>
      <c r="D45" s="416"/>
      <c r="E45" s="416"/>
      <c r="F45" s="416"/>
      <c r="G45" s="416"/>
      <c r="H45" s="416"/>
      <c r="I45" s="417"/>
      <c r="J45" s="128"/>
      <c r="K45" s="212"/>
    </row>
    <row r="46" spans="1:11" ht="13.5">
      <c r="A46" s="106" t="s">
        <v>49</v>
      </c>
      <c r="B46" s="418"/>
      <c r="C46" s="418"/>
      <c r="D46" s="418"/>
      <c r="E46" s="418"/>
      <c r="F46" s="418"/>
      <c r="G46" s="418"/>
      <c r="H46" s="418"/>
      <c r="I46" s="418"/>
      <c r="J46" s="128"/>
      <c r="K46" s="212"/>
    </row>
    <row r="47" spans="1:11" ht="15.75" customHeight="1">
      <c r="A47" s="154" t="s">
        <v>180</v>
      </c>
      <c r="B47" s="408"/>
      <c r="C47" s="408"/>
      <c r="D47" s="408"/>
      <c r="E47" s="408"/>
      <c r="F47" s="408"/>
      <c r="G47" s="408"/>
      <c r="H47" s="408"/>
      <c r="I47" s="408"/>
      <c r="J47" s="131">
        <f>SUM(J43:J46)</f>
        <v>0</v>
      </c>
      <c r="K47" s="213"/>
    </row>
    <row r="48" spans="1:11" ht="13.5">
      <c r="A48" s="164" t="s">
        <v>176</v>
      </c>
      <c r="B48" s="392" t="s">
        <v>178</v>
      </c>
      <c r="C48" s="392"/>
      <c r="D48" s="392"/>
      <c r="E48" s="392"/>
      <c r="F48" s="392"/>
      <c r="G48" s="392"/>
      <c r="H48" s="392"/>
      <c r="I48" s="392"/>
      <c r="J48" s="140"/>
      <c r="K48" s="213"/>
    </row>
    <row r="49" spans="1:11" ht="13.5">
      <c r="A49" s="106" t="s">
        <v>50</v>
      </c>
      <c r="B49" s="360"/>
      <c r="C49" s="360"/>
      <c r="D49" s="360"/>
      <c r="E49" s="360"/>
      <c r="F49" s="360"/>
      <c r="G49" s="360"/>
      <c r="H49" s="360"/>
      <c r="I49" s="360"/>
      <c r="J49" s="128"/>
      <c r="K49" s="212"/>
    </row>
    <row r="50" spans="1:11" ht="13.5">
      <c r="A50" s="106" t="s">
        <v>51</v>
      </c>
      <c r="B50" s="366"/>
      <c r="C50" s="366"/>
      <c r="D50" s="366"/>
      <c r="E50" s="366"/>
      <c r="F50" s="366"/>
      <c r="G50" s="366"/>
      <c r="H50" s="366"/>
      <c r="I50" s="366"/>
      <c r="J50" s="128"/>
      <c r="K50" s="212"/>
    </row>
    <row r="51" spans="1:11" ht="15.75" customHeight="1">
      <c r="A51" s="167" t="s">
        <v>82</v>
      </c>
      <c r="B51" s="440"/>
      <c r="C51" s="440"/>
      <c r="D51" s="440"/>
      <c r="E51" s="440"/>
      <c r="F51" s="440"/>
      <c r="G51" s="440"/>
      <c r="H51" s="440"/>
      <c r="I51" s="440"/>
      <c r="J51" s="131">
        <f>SUM(J49:J50)</f>
        <v>0</v>
      </c>
      <c r="K51" s="213"/>
    </row>
    <row r="52" spans="1:11" ht="30" customHeight="1" thickBot="1">
      <c r="A52" s="168" t="s">
        <v>32</v>
      </c>
      <c r="B52" s="439"/>
      <c r="C52" s="439"/>
      <c r="D52" s="439"/>
      <c r="E52" s="439"/>
      <c r="F52" s="439"/>
      <c r="G52" s="439"/>
      <c r="H52" s="439"/>
      <c r="I52" s="439"/>
      <c r="J52" s="133">
        <f>J41+J47-J51</f>
        <v>0</v>
      </c>
      <c r="K52" s="214"/>
    </row>
    <row r="53" spans="1:11" ht="13.5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</row>
    <row r="54" spans="1:11" ht="15" thickBot="1">
      <c r="A54" s="433"/>
      <c r="B54" s="433"/>
      <c r="C54" s="433"/>
      <c r="D54" s="433"/>
      <c r="E54" s="433"/>
      <c r="F54" s="433"/>
      <c r="G54" s="433"/>
      <c r="H54" s="433"/>
      <c r="I54" s="433"/>
      <c r="J54" s="433"/>
      <c r="K54" s="433"/>
    </row>
    <row r="55" spans="1:11" ht="15.75" customHeight="1">
      <c r="A55" s="148" t="s">
        <v>33</v>
      </c>
      <c r="B55" s="345" t="s">
        <v>177</v>
      </c>
      <c r="C55" s="345"/>
      <c r="D55" s="345"/>
      <c r="E55" s="345"/>
      <c r="F55" s="345"/>
      <c r="G55" s="345"/>
      <c r="H55" s="345"/>
      <c r="I55" s="345"/>
      <c r="J55" s="473" t="s">
        <v>194</v>
      </c>
      <c r="K55" s="386" t="s">
        <v>196</v>
      </c>
    </row>
    <row r="56" spans="1:11" ht="15.75" customHeight="1">
      <c r="A56" s="149" t="s">
        <v>45</v>
      </c>
      <c r="B56" s="346"/>
      <c r="C56" s="346"/>
      <c r="D56" s="346"/>
      <c r="E56" s="346"/>
      <c r="F56" s="346"/>
      <c r="G56" s="346"/>
      <c r="H56" s="346"/>
      <c r="I56" s="346"/>
      <c r="J56" s="474"/>
      <c r="K56" s="387"/>
    </row>
    <row r="57" spans="1:11" ht="13.5">
      <c r="A57" s="149" t="s">
        <v>89</v>
      </c>
      <c r="B57" s="346"/>
      <c r="C57" s="346"/>
      <c r="D57" s="346"/>
      <c r="E57" s="346"/>
      <c r="F57" s="346"/>
      <c r="G57" s="346"/>
      <c r="H57" s="346"/>
      <c r="I57" s="346"/>
      <c r="J57" s="474"/>
      <c r="K57" s="387"/>
    </row>
    <row r="58" spans="1:11" ht="13.5">
      <c r="A58" s="150" t="s">
        <v>185</v>
      </c>
      <c r="B58" s="347"/>
      <c r="C58" s="347"/>
      <c r="D58" s="347"/>
      <c r="E58" s="347"/>
      <c r="F58" s="347"/>
      <c r="G58" s="347"/>
      <c r="H58" s="347"/>
      <c r="I58" s="347"/>
      <c r="J58" s="475"/>
      <c r="K58" s="388"/>
    </row>
    <row r="59" spans="1:11" ht="13.5">
      <c r="A59" s="95"/>
      <c r="B59" s="357"/>
      <c r="C59" s="358"/>
      <c r="D59" s="358"/>
      <c r="E59" s="358"/>
      <c r="F59" s="358"/>
      <c r="G59" s="358"/>
      <c r="H59" s="358"/>
      <c r="I59" s="359"/>
      <c r="J59" s="128"/>
      <c r="K59" s="193"/>
    </row>
    <row r="60" spans="1:11" ht="13.5">
      <c r="A60" s="95"/>
      <c r="B60" s="360"/>
      <c r="C60" s="360"/>
      <c r="D60" s="360"/>
      <c r="E60" s="360"/>
      <c r="F60" s="360"/>
      <c r="G60" s="360"/>
      <c r="H60" s="360"/>
      <c r="I60" s="360"/>
      <c r="J60" s="128"/>
      <c r="K60" s="193"/>
    </row>
    <row r="61" spans="1:11" ht="13.5">
      <c r="A61" s="95"/>
      <c r="B61" s="360"/>
      <c r="C61" s="360"/>
      <c r="D61" s="360"/>
      <c r="E61" s="360"/>
      <c r="F61" s="360"/>
      <c r="G61" s="360"/>
      <c r="H61" s="360"/>
      <c r="I61" s="360"/>
      <c r="J61" s="128"/>
      <c r="K61" s="193"/>
    </row>
    <row r="62" spans="1:11" ht="13.5">
      <c r="A62" s="95"/>
      <c r="B62" s="360"/>
      <c r="C62" s="360"/>
      <c r="D62" s="360"/>
      <c r="E62" s="360"/>
      <c r="F62" s="360"/>
      <c r="G62" s="360"/>
      <c r="H62" s="360"/>
      <c r="I62" s="360"/>
      <c r="J62" s="128"/>
      <c r="K62" s="193"/>
    </row>
    <row r="63" spans="1:11" ht="13.5">
      <c r="A63" s="95"/>
      <c r="B63" s="360"/>
      <c r="C63" s="360"/>
      <c r="D63" s="360"/>
      <c r="E63" s="360"/>
      <c r="F63" s="360"/>
      <c r="G63" s="360"/>
      <c r="H63" s="360"/>
      <c r="I63" s="360"/>
      <c r="J63" s="128"/>
      <c r="K63" s="193"/>
    </row>
    <row r="64" spans="1:11" ht="13.5">
      <c r="A64" s="96"/>
      <c r="B64" s="361"/>
      <c r="C64" s="361"/>
      <c r="D64" s="361"/>
      <c r="E64" s="361"/>
      <c r="F64" s="361"/>
      <c r="G64" s="361"/>
      <c r="H64" s="361"/>
      <c r="I64" s="361"/>
      <c r="J64" s="128"/>
      <c r="K64" s="193"/>
    </row>
    <row r="65" spans="1:11" ht="13.5">
      <c r="A65" s="151" t="s">
        <v>186</v>
      </c>
      <c r="B65" s="362" t="s">
        <v>181</v>
      </c>
      <c r="C65" s="362"/>
      <c r="D65" s="362"/>
      <c r="E65" s="362"/>
      <c r="F65" s="362"/>
      <c r="G65" s="362"/>
      <c r="H65" s="362"/>
      <c r="I65" s="362"/>
      <c r="J65" s="129" t="s">
        <v>194</v>
      </c>
      <c r="K65" s="196"/>
    </row>
    <row r="66" spans="1:11" ht="13.5">
      <c r="A66" s="98"/>
      <c r="B66" s="360"/>
      <c r="C66" s="360"/>
      <c r="D66" s="360"/>
      <c r="E66" s="360"/>
      <c r="F66" s="360"/>
      <c r="G66" s="360"/>
      <c r="H66" s="360"/>
      <c r="I66" s="360"/>
      <c r="J66" s="128"/>
      <c r="K66" s="193"/>
    </row>
    <row r="67" spans="1:11" ht="13.5">
      <c r="A67" s="98"/>
      <c r="B67" s="360"/>
      <c r="C67" s="360"/>
      <c r="D67" s="360"/>
      <c r="E67" s="360"/>
      <c r="F67" s="360"/>
      <c r="G67" s="360"/>
      <c r="H67" s="360"/>
      <c r="I67" s="360"/>
      <c r="J67" s="128"/>
      <c r="K67" s="193"/>
    </row>
    <row r="68" spans="1:11" ht="13.5">
      <c r="A68" s="98"/>
      <c r="B68" s="360"/>
      <c r="C68" s="360"/>
      <c r="D68" s="360"/>
      <c r="E68" s="360"/>
      <c r="F68" s="360"/>
      <c r="G68" s="360"/>
      <c r="H68" s="360"/>
      <c r="I68" s="360"/>
      <c r="J68" s="128"/>
      <c r="K68" s="193"/>
    </row>
    <row r="69" spans="1:11" ht="13.5">
      <c r="A69" s="97" t="s">
        <v>112</v>
      </c>
      <c r="B69" s="360"/>
      <c r="C69" s="360"/>
      <c r="D69" s="360"/>
      <c r="E69" s="360"/>
      <c r="F69" s="360"/>
      <c r="G69" s="360"/>
      <c r="H69" s="360"/>
      <c r="I69" s="360"/>
      <c r="J69" s="128"/>
      <c r="K69" s="193"/>
    </row>
    <row r="70" spans="1:11" ht="13.5">
      <c r="A70" s="97" t="s">
        <v>113</v>
      </c>
      <c r="B70" s="360"/>
      <c r="C70" s="360"/>
      <c r="D70" s="360"/>
      <c r="E70" s="360"/>
      <c r="F70" s="360"/>
      <c r="G70" s="360"/>
      <c r="H70" s="360"/>
      <c r="I70" s="360"/>
      <c r="J70" s="128"/>
      <c r="K70" s="193"/>
    </row>
    <row r="71" spans="1:11" ht="13.5">
      <c r="A71" s="94" t="s">
        <v>52</v>
      </c>
      <c r="B71" s="360"/>
      <c r="C71" s="360"/>
      <c r="D71" s="360"/>
      <c r="E71" s="360"/>
      <c r="F71" s="360"/>
      <c r="G71" s="360"/>
      <c r="H71" s="360"/>
      <c r="I71" s="360"/>
      <c r="J71" s="128"/>
      <c r="K71" s="193"/>
    </row>
    <row r="72" spans="1:11" ht="13.5">
      <c r="A72" s="94" t="s">
        <v>144</v>
      </c>
      <c r="B72" s="363"/>
      <c r="C72" s="363"/>
      <c r="D72" s="363"/>
      <c r="E72" s="363"/>
      <c r="F72" s="363"/>
      <c r="G72" s="363"/>
      <c r="H72" s="363"/>
      <c r="I72" s="363"/>
      <c r="J72" s="130">
        <f>0.3*SUM(J59:J64)+0.1*SUM(J66:J71)</f>
        <v>0</v>
      </c>
      <c r="K72" s="193"/>
    </row>
    <row r="73" spans="1:11" ht="13.5">
      <c r="A73" s="149" t="s">
        <v>183</v>
      </c>
      <c r="B73" s="364"/>
      <c r="C73" s="364"/>
      <c r="D73" s="364"/>
      <c r="E73" s="364"/>
      <c r="F73" s="364"/>
      <c r="G73" s="364"/>
      <c r="H73" s="364"/>
      <c r="I73" s="364"/>
      <c r="J73" s="131">
        <f>SUM(J59:J64,J66:J72)</f>
        <v>0</v>
      </c>
      <c r="K73" s="196"/>
    </row>
    <row r="74" spans="1:11" ht="13.5">
      <c r="A74" s="152" t="s">
        <v>54</v>
      </c>
      <c r="B74" s="365" t="s">
        <v>173</v>
      </c>
      <c r="C74" s="365"/>
      <c r="D74" s="365"/>
      <c r="E74" s="365"/>
      <c r="F74" s="365"/>
      <c r="G74" s="365"/>
      <c r="H74" s="365"/>
      <c r="I74" s="365"/>
      <c r="J74" s="145" t="s">
        <v>174</v>
      </c>
      <c r="K74" s="196"/>
    </row>
    <row r="75" spans="1:11" ht="13.5">
      <c r="A75" s="100" t="s">
        <v>34</v>
      </c>
      <c r="B75" s="366"/>
      <c r="C75" s="366"/>
      <c r="D75" s="366"/>
      <c r="E75" s="366"/>
      <c r="F75" s="366"/>
      <c r="G75" s="366"/>
      <c r="H75" s="366"/>
      <c r="I75" s="366"/>
      <c r="J75" s="128"/>
      <c r="K75" s="193"/>
    </row>
    <row r="76" spans="1:11" ht="13.5">
      <c r="A76" s="100" t="s">
        <v>70</v>
      </c>
      <c r="B76" s="366"/>
      <c r="C76" s="366"/>
      <c r="D76" s="366"/>
      <c r="E76" s="366"/>
      <c r="F76" s="366"/>
      <c r="G76" s="366"/>
      <c r="H76" s="366"/>
      <c r="I76" s="366"/>
      <c r="J76" s="128"/>
      <c r="K76" s="193"/>
    </row>
    <row r="77" spans="1:11" ht="13.5">
      <c r="A77" s="100" t="s">
        <v>69</v>
      </c>
      <c r="B77" s="366"/>
      <c r="C77" s="366"/>
      <c r="D77" s="366"/>
      <c r="E77" s="366"/>
      <c r="F77" s="366"/>
      <c r="G77" s="366"/>
      <c r="H77" s="366"/>
      <c r="I77" s="366"/>
      <c r="J77" s="128"/>
      <c r="K77" s="193"/>
    </row>
    <row r="78" spans="1:11" ht="13.5">
      <c r="A78" s="100" t="s">
        <v>35</v>
      </c>
      <c r="B78" s="366"/>
      <c r="C78" s="366"/>
      <c r="D78" s="366"/>
      <c r="E78" s="366"/>
      <c r="F78" s="366"/>
      <c r="G78" s="366"/>
      <c r="H78" s="366"/>
      <c r="I78" s="366"/>
      <c r="J78" s="128"/>
      <c r="K78" s="193"/>
    </row>
    <row r="79" spans="1:11" ht="13.5">
      <c r="A79" s="100" t="s">
        <v>55</v>
      </c>
      <c r="B79" s="366"/>
      <c r="C79" s="366"/>
      <c r="D79" s="366"/>
      <c r="E79" s="366"/>
      <c r="F79" s="366"/>
      <c r="G79" s="366"/>
      <c r="H79" s="366"/>
      <c r="I79" s="366"/>
      <c r="J79" s="128"/>
      <c r="K79" s="193"/>
    </row>
    <row r="80" spans="1:11" ht="13.5">
      <c r="A80" s="100" t="s">
        <v>56</v>
      </c>
      <c r="B80" s="366"/>
      <c r="C80" s="366"/>
      <c r="D80" s="366"/>
      <c r="E80" s="366"/>
      <c r="F80" s="366"/>
      <c r="G80" s="366"/>
      <c r="H80" s="366"/>
      <c r="I80" s="366"/>
      <c r="J80" s="128"/>
      <c r="K80" s="193"/>
    </row>
    <row r="81" spans="1:11" ht="13.5">
      <c r="A81" s="100" t="s">
        <v>36</v>
      </c>
      <c r="B81" s="366"/>
      <c r="C81" s="366"/>
      <c r="D81" s="366"/>
      <c r="E81" s="366"/>
      <c r="F81" s="366"/>
      <c r="G81" s="366"/>
      <c r="H81" s="366"/>
      <c r="I81" s="366"/>
      <c r="J81" s="128"/>
      <c r="K81" s="193"/>
    </row>
    <row r="82" spans="1:11" ht="13.5">
      <c r="A82" s="100" t="s">
        <v>128</v>
      </c>
      <c r="B82" s="366"/>
      <c r="C82" s="366"/>
      <c r="D82" s="366"/>
      <c r="E82" s="366"/>
      <c r="F82" s="366"/>
      <c r="G82" s="366"/>
      <c r="H82" s="366"/>
      <c r="I82" s="366"/>
      <c r="J82" s="128"/>
      <c r="K82" s="193"/>
    </row>
    <row r="83" spans="1:11" ht="13.5">
      <c r="A83" s="100" t="s">
        <v>71</v>
      </c>
      <c r="B83" s="366"/>
      <c r="C83" s="366"/>
      <c r="D83" s="366"/>
      <c r="E83" s="366"/>
      <c r="F83" s="366"/>
      <c r="G83" s="366"/>
      <c r="H83" s="366"/>
      <c r="I83" s="366"/>
      <c r="J83" s="128"/>
      <c r="K83" s="193"/>
    </row>
    <row r="84" spans="1:11" ht="13.5">
      <c r="A84" s="100" t="s">
        <v>37</v>
      </c>
      <c r="B84" s="366"/>
      <c r="C84" s="366"/>
      <c r="D84" s="366"/>
      <c r="E84" s="366"/>
      <c r="F84" s="366"/>
      <c r="G84" s="366"/>
      <c r="H84" s="366"/>
      <c r="I84" s="366"/>
      <c r="J84" s="128"/>
      <c r="K84" s="193"/>
    </row>
    <row r="85" spans="1:11" ht="13.5">
      <c r="A85" s="100" t="s">
        <v>38</v>
      </c>
      <c r="B85" s="366"/>
      <c r="C85" s="366"/>
      <c r="D85" s="366"/>
      <c r="E85" s="366"/>
      <c r="F85" s="366"/>
      <c r="G85" s="366"/>
      <c r="H85" s="366"/>
      <c r="I85" s="366"/>
      <c r="J85" s="128"/>
      <c r="K85" s="193"/>
    </row>
    <row r="86" spans="1:11" ht="13.5">
      <c r="A86" s="152" t="s">
        <v>90</v>
      </c>
      <c r="B86" s="367"/>
      <c r="C86" s="367"/>
      <c r="D86" s="367"/>
      <c r="E86" s="367"/>
      <c r="F86" s="367"/>
      <c r="G86" s="367"/>
      <c r="H86" s="367"/>
      <c r="I86" s="367"/>
      <c r="J86" s="131">
        <f>SUM(J75:J85)</f>
        <v>0</v>
      </c>
      <c r="K86" s="196"/>
    </row>
    <row r="87" spans="1:11" ht="13.5">
      <c r="A87" s="152" t="s">
        <v>74</v>
      </c>
      <c r="B87" s="368" t="s">
        <v>88</v>
      </c>
      <c r="C87" s="369"/>
      <c r="D87" s="369"/>
      <c r="E87" s="369"/>
      <c r="F87" s="369"/>
      <c r="G87" s="369"/>
      <c r="H87" s="369"/>
      <c r="I87" s="370"/>
      <c r="J87" s="132"/>
      <c r="K87" s="196"/>
    </row>
    <row r="88" spans="1:11" ht="13.5">
      <c r="A88" s="152" t="s">
        <v>53</v>
      </c>
      <c r="B88" s="375" t="s">
        <v>173</v>
      </c>
      <c r="C88" s="375"/>
      <c r="D88" s="375"/>
      <c r="E88" s="375"/>
      <c r="F88" s="375"/>
      <c r="G88" s="375"/>
      <c r="H88" s="375"/>
      <c r="I88" s="375"/>
      <c r="J88" s="145" t="s">
        <v>194</v>
      </c>
      <c r="K88" s="196"/>
    </row>
    <row r="89" spans="1:11" ht="13.5">
      <c r="A89" s="100" t="s">
        <v>75</v>
      </c>
      <c r="B89" s="372"/>
      <c r="C89" s="372"/>
      <c r="D89" s="372"/>
      <c r="E89" s="372"/>
      <c r="F89" s="372"/>
      <c r="G89" s="372"/>
      <c r="H89" s="372"/>
      <c r="I89" s="372"/>
      <c r="J89" s="128"/>
      <c r="K89" s="193"/>
    </row>
    <row r="90" spans="1:11" ht="13.5">
      <c r="A90" s="100" t="s">
        <v>72</v>
      </c>
      <c r="B90" s="372"/>
      <c r="C90" s="372"/>
      <c r="D90" s="372"/>
      <c r="E90" s="372"/>
      <c r="F90" s="372"/>
      <c r="G90" s="372"/>
      <c r="H90" s="372"/>
      <c r="I90" s="372"/>
      <c r="J90" s="128"/>
      <c r="K90" s="193"/>
    </row>
    <row r="91" spans="1:11" ht="13.5">
      <c r="A91" s="100" t="s">
        <v>73</v>
      </c>
      <c r="B91" s="372"/>
      <c r="C91" s="372"/>
      <c r="D91" s="372"/>
      <c r="E91" s="372"/>
      <c r="F91" s="372"/>
      <c r="G91" s="372"/>
      <c r="H91" s="372"/>
      <c r="I91" s="372"/>
      <c r="J91" s="128"/>
      <c r="K91" s="193"/>
    </row>
    <row r="92" spans="1:11" ht="13.5">
      <c r="A92" s="100" t="s">
        <v>94</v>
      </c>
      <c r="B92" s="372"/>
      <c r="C92" s="372"/>
      <c r="D92" s="372"/>
      <c r="E92" s="372"/>
      <c r="F92" s="372"/>
      <c r="G92" s="372"/>
      <c r="H92" s="372"/>
      <c r="I92" s="372"/>
      <c r="J92" s="128"/>
      <c r="K92" s="193"/>
    </row>
    <row r="93" spans="1:11" ht="13.5">
      <c r="A93" s="100" t="s">
        <v>123</v>
      </c>
      <c r="B93" s="372"/>
      <c r="C93" s="372"/>
      <c r="D93" s="372"/>
      <c r="E93" s="372"/>
      <c r="F93" s="372"/>
      <c r="G93" s="372"/>
      <c r="H93" s="372"/>
      <c r="I93" s="372"/>
      <c r="J93" s="128"/>
      <c r="K93" s="193"/>
    </row>
    <row r="94" spans="1:11" ht="13.5">
      <c r="A94" s="100" t="s">
        <v>126</v>
      </c>
      <c r="B94" s="373"/>
      <c r="C94" s="373"/>
      <c r="D94" s="373"/>
      <c r="E94" s="373"/>
      <c r="F94" s="373"/>
      <c r="G94" s="373"/>
      <c r="H94" s="373"/>
      <c r="I94" s="373"/>
      <c r="J94" s="130">
        <f>0.3*SUM(J89:J93)</f>
        <v>0</v>
      </c>
      <c r="K94" s="193"/>
    </row>
    <row r="95" spans="1:11" ht="13.5">
      <c r="A95" s="152" t="s">
        <v>91</v>
      </c>
      <c r="B95" s="374"/>
      <c r="C95" s="374"/>
      <c r="D95" s="374"/>
      <c r="E95" s="374"/>
      <c r="F95" s="374"/>
      <c r="G95" s="374"/>
      <c r="H95" s="374"/>
      <c r="I95" s="374"/>
      <c r="J95" s="131">
        <f>SUM(J89:J94)</f>
        <v>0</v>
      </c>
      <c r="K95" s="196"/>
    </row>
    <row r="96" spans="1:11" ht="13.5">
      <c r="A96" s="152" t="s">
        <v>76</v>
      </c>
      <c r="B96" s="375" t="s">
        <v>173</v>
      </c>
      <c r="C96" s="375"/>
      <c r="D96" s="375"/>
      <c r="E96" s="375"/>
      <c r="F96" s="375"/>
      <c r="G96" s="375"/>
      <c r="H96" s="375"/>
      <c r="I96" s="375"/>
      <c r="J96" s="145" t="s">
        <v>174</v>
      </c>
      <c r="K96" s="196"/>
    </row>
    <row r="97" spans="1:11" ht="13.5">
      <c r="A97" s="100" t="s">
        <v>75</v>
      </c>
      <c r="B97" s="372"/>
      <c r="C97" s="372"/>
      <c r="D97" s="372"/>
      <c r="E97" s="372"/>
      <c r="F97" s="372"/>
      <c r="G97" s="372"/>
      <c r="H97" s="372"/>
      <c r="I97" s="372"/>
      <c r="J97" s="128"/>
      <c r="K97" s="193"/>
    </row>
    <row r="98" spans="1:11" ht="13.5">
      <c r="A98" s="100" t="s">
        <v>125</v>
      </c>
      <c r="B98" s="372"/>
      <c r="C98" s="372"/>
      <c r="D98" s="372"/>
      <c r="E98" s="372"/>
      <c r="F98" s="372"/>
      <c r="G98" s="372"/>
      <c r="H98" s="372"/>
      <c r="I98" s="372"/>
      <c r="J98" s="128"/>
      <c r="K98" s="193"/>
    </row>
    <row r="99" spans="1:11" ht="13.5">
      <c r="A99" s="100" t="s">
        <v>73</v>
      </c>
      <c r="B99" s="372"/>
      <c r="C99" s="372"/>
      <c r="D99" s="372"/>
      <c r="E99" s="372"/>
      <c r="F99" s="372"/>
      <c r="G99" s="372"/>
      <c r="H99" s="372"/>
      <c r="I99" s="372"/>
      <c r="J99" s="128"/>
      <c r="K99" s="193"/>
    </row>
    <row r="100" spans="1:11" ht="13.5">
      <c r="A100" s="100" t="s">
        <v>94</v>
      </c>
      <c r="B100" s="372"/>
      <c r="C100" s="372"/>
      <c r="D100" s="372"/>
      <c r="E100" s="372"/>
      <c r="F100" s="372"/>
      <c r="G100" s="372"/>
      <c r="H100" s="372"/>
      <c r="I100" s="372"/>
      <c r="J100" s="128"/>
      <c r="K100" s="193"/>
    </row>
    <row r="101" spans="1:11" ht="13.5">
      <c r="A101" s="100" t="s">
        <v>129</v>
      </c>
      <c r="B101" s="372"/>
      <c r="C101" s="372"/>
      <c r="D101" s="372"/>
      <c r="E101" s="372"/>
      <c r="F101" s="372"/>
      <c r="G101" s="372"/>
      <c r="H101" s="372"/>
      <c r="I101" s="372"/>
      <c r="J101" s="128"/>
      <c r="K101" s="193"/>
    </row>
    <row r="102" spans="1:11" ht="13.5">
      <c r="A102" s="100" t="s">
        <v>38</v>
      </c>
      <c r="B102" s="372"/>
      <c r="C102" s="372"/>
      <c r="D102" s="372"/>
      <c r="E102" s="372"/>
      <c r="F102" s="372"/>
      <c r="G102" s="372"/>
      <c r="H102" s="372"/>
      <c r="I102" s="372"/>
      <c r="J102" s="128"/>
      <c r="K102" s="193"/>
    </row>
    <row r="103" spans="1:11" ht="13.5">
      <c r="A103" s="152" t="s">
        <v>92</v>
      </c>
      <c r="B103" s="376"/>
      <c r="C103" s="376"/>
      <c r="D103" s="376"/>
      <c r="E103" s="376"/>
      <c r="F103" s="376"/>
      <c r="G103" s="376"/>
      <c r="H103" s="376"/>
      <c r="I103" s="376"/>
      <c r="J103" s="131">
        <f>SUM(J97:J102)</f>
        <v>0</v>
      </c>
      <c r="K103" s="196"/>
    </row>
    <row r="104" spans="1:11" ht="13.5">
      <c r="A104" s="160" t="s">
        <v>78</v>
      </c>
      <c r="B104" s="377" t="s">
        <v>173</v>
      </c>
      <c r="C104" s="377"/>
      <c r="D104" s="377"/>
      <c r="E104" s="377"/>
      <c r="F104" s="377"/>
      <c r="G104" s="377"/>
      <c r="H104" s="377"/>
      <c r="I104" s="377"/>
      <c r="J104" s="145" t="s">
        <v>174</v>
      </c>
      <c r="K104" s="196"/>
    </row>
    <row r="105" spans="1:11" ht="13.5">
      <c r="A105" s="100" t="s">
        <v>41</v>
      </c>
      <c r="B105" s="366"/>
      <c r="C105" s="366"/>
      <c r="D105" s="366"/>
      <c r="E105" s="366"/>
      <c r="F105" s="366"/>
      <c r="G105" s="366"/>
      <c r="H105" s="366"/>
      <c r="I105" s="366"/>
      <c r="J105" s="128"/>
      <c r="K105" s="193"/>
    </row>
    <row r="106" spans="1:11" ht="13.5">
      <c r="A106" s="100" t="s">
        <v>42</v>
      </c>
      <c r="B106" s="366"/>
      <c r="C106" s="366"/>
      <c r="D106" s="366"/>
      <c r="E106" s="366"/>
      <c r="F106" s="366"/>
      <c r="G106" s="366"/>
      <c r="H106" s="366"/>
      <c r="I106" s="366"/>
      <c r="J106" s="128"/>
      <c r="K106" s="193"/>
    </row>
    <row r="107" spans="1:11" ht="13.5">
      <c r="A107" s="100" t="s">
        <v>38</v>
      </c>
      <c r="B107" s="366"/>
      <c r="C107" s="366"/>
      <c r="D107" s="366"/>
      <c r="E107" s="366"/>
      <c r="F107" s="366"/>
      <c r="G107" s="366"/>
      <c r="H107" s="366"/>
      <c r="I107" s="366"/>
      <c r="J107" s="128"/>
      <c r="K107" s="193"/>
    </row>
    <row r="108" spans="1:11" ht="13.5">
      <c r="A108" s="152" t="s">
        <v>44</v>
      </c>
      <c r="B108" s="376"/>
      <c r="C108" s="376"/>
      <c r="D108" s="376"/>
      <c r="E108" s="376"/>
      <c r="F108" s="376"/>
      <c r="G108" s="376"/>
      <c r="H108" s="376"/>
      <c r="I108" s="376"/>
      <c r="J108" s="131">
        <f>SUM(J105:J107)</f>
        <v>0</v>
      </c>
      <c r="K108" s="196"/>
    </row>
    <row r="109" spans="1:11" ht="13.5">
      <c r="A109" s="160" t="s">
        <v>77</v>
      </c>
      <c r="B109" s="368" t="s">
        <v>88</v>
      </c>
      <c r="C109" s="369"/>
      <c r="D109" s="369"/>
      <c r="E109" s="369"/>
      <c r="F109" s="369"/>
      <c r="G109" s="369"/>
      <c r="H109" s="369"/>
      <c r="I109" s="370"/>
      <c r="J109" s="132"/>
      <c r="K109" s="196"/>
    </row>
    <row r="110" spans="1:11" ht="13.5">
      <c r="A110" s="160" t="s">
        <v>184</v>
      </c>
      <c r="B110" s="375" t="s">
        <v>173</v>
      </c>
      <c r="C110" s="375"/>
      <c r="D110" s="375"/>
      <c r="E110" s="375"/>
      <c r="F110" s="375"/>
      <c r="G110" s="375"/>
      <c r="H110" s="375"/>
      <c r="I110" s="375"/>
      <c r="J110" s="175" t="s">
        <v>174</v>
      </c>
      <c r="K110" s="196"/>
    </row>
    <row r="111" spans="1:11" ht="13.5">
      <c r="A111" s="101"/>
      <c r="B111" s="378"/>
      <c r="C111" s="378"/>
      <c r="D111" s="378"/>
      <c r="E111" s="378"/>
      <c r="F111" s="378"/>
      <c r="G111" s="378"/>
      <c r="H111" s="378"/>
      <c r="I111" s="378"/>
      <c r="J111" s="128"/>
      <c r="K111" s="193"/>
    </row>
    <row r="112" spans="1:11" ht="13.5">
      <c r="A112" s="101"/>
      <c r="B112" s="378"/>
      <c r="C112" s="378"/>
      <c r="D112" s="378"/>
      <c r="E112" s="378"/>
      <c r="F112" s="378"/>
      <c r="G112" s="378"/>
      <c r="H112" s="378"/>
      <c r="I112" s="378"/>
      <c r="J112" s="128"/>
      <c r="K112" s="193"/>
    </row>
    <row r="113" spans="1:11" ht="13.5">
      <c r="A113" s="101"/>
      <c r="B113" s="378"/>
      <c r="C113" s="378"/>
      <c r="D113" s="378"/>
      <c r="E113" s="378"/>
      <c r="F113" s="378"/>
      <c r="G113" s="378"/>
      <c r="H113" s="378"/>
      <c r="I113" s="378"/>
      <c r="J113" s="128"/>
      <c r="K113" s="193"/>
    </row>
    <row r="114" spans="1:11" ht="13.5">
      <c r="A114" s="101"/>
      <c r="B114" s="378"/>
      <c r="C114" s="378"/>
      <c r="D114" s="378"/>
      <c r="E114" s="378"/>
      <c r="F114" s="378"/>
      <c r="G114" s="378"/>
      <c r="H114" s="378"/>
      <c r="I114" s="378"/>
      <c r="J114" s="128"/>
      <c r="K114" s="193"/>
    </row>
    <row r="115" spans="1:11" ht="13.5">
      <c r="A115" s="101"/>
      <c r="B115" s="378"/>
      <c r="C115" s="378"/>
      <c r="D115" s="378"/>
      <c r="E115" s="378"/>
      <c r="F115" s="378"/>
      <c r="G115" s="378"/>
      <c r="H115" s="378"/>
      <c r="I115" s="378"/>
      <c r="J115" s="128"/>
      <c r="K115" s="193"/>
    </row>
    <row r="116" spans="1:11" ht="13.5">
      <c r="A116" s="101"/>
      <c r="B116" s="378"/>
      <c r="C116" s="378"/>
      <c r="D116" s="378"/>
      <c r="E116" s="378"/>
      <c r="F116" s="378"/>
      <c r="G116" s="378"/>
      <c r="H116" s="378"/>
      <c r="I116" s="378"/>
      <c r="J116" s="128"/>
      <c r="K116" s="193"/>
    </row>
    <row r="117" spans="1:11" ht="13.5">
      <c r="A117" s="101"/>
      <c r="B117" s="378"/>
      <c r="C117" s="378"/>
      <c r="D117" s="378"/>
      <c r="E117" s="378"/>
      <c r="F117" s="378"/>
      <c r="G117" s="378"/>
      <c r="H117" s="378"/>
      <c r="I117" s="378"/>
      <c r="J117" s="128"/>
      <c r="K117" s="193"/>
    </row>
    <row r="118" spans="1:11" ht="13.5">
      <c r="A118" s="101"/>
      <c r="B118" s="378"/>
      <c r="C118" s="378"/>
      <c r="D118" s="378"/>
      <c r="E118" s="378"/>
      <c r="F118" s="378"/>
      <c r="G118" s="378"/>
      <c r="H118" s="378"/>
      <c r="I118" s="378"/>
      <c r="J118" s="128"/>
      <c r="K118" s="193"/>
    </row>
    <row r="119" spans="1:11" ht="13.5">
      <c r="A119" s="101"/>
      <c r="B119" s="378"/>
      <c r="C119" s="378"/>
      <c r="D119" s="378"/>
      <c r="E119" s="378"/>
      <c r="F119" s="378"/>
      <c r="G119" s="378"/>
      <c r="H119" s="378"/>
      <c r="I119" s="378"/>
      <c r="J119" s="128"/>
      <c r="K119" s="193"/>
    </row>
    <row r="120" spans="1:11" ht="13.5">
      <c r="A120" s="101"/>
      <c r="B120" s="378"/>
      <c r="C120" s="378"/>
      <c r="D120" s="378"/>
      <c r="E120" s="378"/>
      <c r="F120" s="378"/>
      <c r="G120" s="378"/>
      <c r="H120" s="378"/>
      <c r="I120" s="378"/>
      <c r="J120" s="128"/>
      <c r="K120" s="193"/>
    </row>
    <row r="121" spans="1:11" ht="13.5">
      <c r="A121" s="101"/>
      <c r="B121" s="378"/>
      <c r="C121" s="378"/>
      <c r="D121" s="378"/>
      <c r="E121" s="378"/>
      <c r="F121" s="378"/>
      <c r="G121" s="378"/>
      <c r="H121" s="378"/>
      <c r="I121" s="378"/>
      <c r="J121" s="128"/>
      <c r="K121" s="193"/>
    </row>
    <row r="122" spans="1:11" ht="13.5">
      <c r="A122" s="101"/>
      <c r="B122" s="378"/>
      <c r="C122" s="378"/>
      <c r="D122" s="378"/>
      <c r="E122" s="378"/>
      <c r="F122" s="378"/>
      <c r="G122" s="378"/>
      <c r="H122" s="378"/>
      <c r="I122" s="378"/>
      <c r="J122" s="128"/>
      <c r="K122" s="193"/>
    </row>
    <row r="123" spans="1:11" ht="13.5">
      <c r="A123" s="101"/>
      <c r="B123" s="378"/>
      <c r="C123" s="378"/>
      <c r="D123" s="378"/>
      <c r="E123" s="378"/>
      <c r="F123" s="378"/>
      <c r="G123" s="378"/>
      <c r="H123" s="378"/>
      <c r="I123" s="378"/>
      <c r="J123" s="128"/>
      <c r="K123" s="193"/>
    </row>
    <row r="124" spans="1:11" ht="13.5">
      <c r="A124" s="101" t="s">
        <v>39</v>
      </c>
      <c r="B124" s="378"/>
      <c r="C124" s="378"/>
      <c r="D124" s="378"/>
      <c r="E124" s="378"/>
      <c r="F124" s="378"/>
      <c r="G124" s="378"/>
      <c r="H124" s="378"/>
      <c r="I124" s="378"/>
      <c r="J124" s="128"/>
      <c r="K124" s="193"/>
    </row>
    <row r="125" spans="1:11" ht="13.5">
      <c r="A125" s="101" t="s">
        <v>40</v>
      </c>
      <c r="B125" s="378"/>
      <c r="C125" s="378"/>
      <c r="D125" s="378"/>
      <c r="E125" s="378"/>
      <c r="F125" s="378"/>
      <c r="G125" s="378"/>
      <c r="H125" s="378"/>
      <c r="I125" s="378"/>
      <c r="J125" s="128"/>
      <c r="K125" s="193"/>
    </row>
    <row r="126" spans="1:12" ht="13.5">
      <c r="A126" s="152" t="s">
        <v>43</v>
      </c>
      <c r="B126" s="376"/>
      <c r="C126" s="376"/>
      <c r="D126" s="376"/>
      <c r="E126" s="376"/>
      <c r="F126" s="376"/>
      <c r="G126" s="376"/>
      <c r="H126" s="376"/>
      <c r="I126" s="376"/>
      <c r="J126" s="131">
        <f>SUM(J111:J125)</f>
        <v>0</v>
      </c>
      <c r="K126" s="196"/>
      <c r="L126" s="51"/>
    </row>
    <row r="127" spans="1:11" ht="13.5">
      <c r="A127" s="159" t="s">
        <v>84</v>
      </c>
      <c r="B127" s="382" t="s">
        <v>187</v>
      </c>
      <c r="C127" s="383"/>
      <c r="D127" s="383"/>
      <c r="E127" s="384" t="s">
        <v>188</v>
      </c>
      <c r="F127" s="384"/>
      <c r="G127" s="384"/>
      <c r="H127" s="384" t="s">
        <v>189</v>
      </c>
      <c r="I127" s="385"/>
      <c r="J127" s="132"/>
      <c r="K127" s="196"/>
    </row>
    <row r="128" spans="1:11" ht="13.5">
      <c r="A128" s="102" t="s">
        <v>83</v>
      </c>
      <c r="B128" s="389"/>
      <c r="C128" s="390"/>
      <c r="D128" s="390"/>
      <c r="E128" s="390"/>
      <c r="F128" s="390"/>
      <c r="G128" s="390"/>
      <c r="H128" s="390"/>
      <c r="I128" s="391"/>
      <c r="J128" s="132"/>
      <c r="K128" s="193"/>
    </row>
    <row r="129" spans="1:11" ht="13.5">
      <c r="A129" s="102" t="s">
        <v>85</v>
      </c>
      <c r="B129" s="389"/>
      <c r="C129" s="390"/>
      <c r="D129" s="390"/>
      <c r="E129" s="390"/>
      <c r="F129" s="390"/>
      <c r="G129" s="390"/>
      <c r="H129" s="390"/>
      <c r="I129" s="391"/>
      <c r="J129" s="132"/>
      <c r="K129" s="193"/>
    </row>
    <row r="130" spans="1:11" ht="13.5">
      <c r="A130" s="102" t="s">
        <v>86</v>
      </c>
      <c r="B130" s="389"/>
      <c r="C130" s="390"/>
      <c r="D130" s="390"/>
      <c r="E130" s="390"/>
      <c r="F130" s="390"/>
      <c r="G130" s="390"/>
      <c r="H130" s="390"/>
      <c r="I130" s="391"/>
      <c r="J130" s="132"/>
      <c r="K130" s="193"/>
    </row>
    <row r="131" spans="1:11" ht="13.5">
      <c r="A131" s="154" t="s">
        <v>87</v>
      </c>
      <c r="B131" s="379"/>
      <c r="C131" s="379"/>
      <c r="D131" s="379"/>
      <c r="E131" s="379"/>
      <c r="F131" s="379"/>
      <c r="G131" s="379"/>
      <c r="H131" s="380">
        <f>SUM(H128:I130)</f>
        <v>0</v>
      </c>
      <c r="I131" s="380"/>
      <c r="J131" s="132"/>
      <c r="K131" s="196"/>
    </row>
    <row r="132" spans="1:11" ht="27.75" customHeight="1" thickBot="1">
      <c r="A132" s="155" t="s">
        <v>93</v>
      </c>
      <c r="B132" s="381"/>
      <c r="C132" s="381"/>
      <c r="D132" s="381"/>
      <c r="E132" s="381"/>
      <c r="F132" s="381"/>
      <c r="G132" s="381"/>
      <c r="H132" s="381"/>
      <c r="I132" s="381"/>
      <c r="J132" s="133">
        <f>J73+J86+J95+J103+J108+J126</f>
        <v>0</v>
      </c>
      <c r="K132" s="198"/>
    </row>
    <row r="133" spans="1:12" ht="15" thickBot="1">
      <c r="A133" s="78"/>
      <c r="B133" s="80"/>
      <c r="C133" s="80"/>
      <c r="D133" s="80"/>
      <c r="E133" s="80"/>
      <c r="F133" s="80"/>
      <c r="G133" s="80"/>
      <c r="H133" s="80"/>
      <c r="I133" s="80"/>
      <c r="J133" s="80"/>
      <c r="K133" s="199"/>
      <c r="L133" s="78"/>
    </row>
    <row r="134" spans="1:11" ht="24.75" customHeight="1" thickBot="1">
      <c r="A134" s="157" t="s">
        <v>124</v>
      </c>
      <c r="B134" s="90"/>
      <c r="C134" s="90"/>
      <c r="D134" s="90"/>
      <c r="E134" s="90"/>
      <c r="F134" s="90"/>
      <c r="G134" s="90"/>
      <c r="H134" s="90"/>
      <c r="I134" s="90"/>
      <c r="J134" s="134">
        <f>J52-J132</f>
        <v>0</v>
      </c>
      <c r="K134" s="200"/>
    </row>
  </sheetData>
  <sheetProtection/>
  <mergeCells count="140">
    <mergeCell ref="B131:G131"/>
    <mergeCell ref="H131:I131"/>
    <mergeCell ref="B132:I132"/>
    <mergeCell ref="K55:K58"/>
    <mergeCell ref="B129:D129"/>
    <mergeCell ref="E129:G129"/>
    <mergeCell ref="H129:I129"/>
    <mergeCell ref="B130:D130"/>
    <mergeCell ref="E130:G130"/>
    <mergeCell ref="H130:I130"/>
    <mergeCell ref="B125:I125"/>
    <mergeCell ref="B126:I126"/>
    <mergeCell ref="B127:D127"/>
    <mergeCell ref="E127:G127"/>
    <mergeCell ref="H127:I127"/>
    <mergeCell ref="B128:D128"/>
    <mergeCell ref="E128:G128"/>
    <mergeCell ref="H128:I128"/>
    <mergeCell ref="B119:I119"/>
    <mergeCell ref="B120:I120"/>
    <mergeCell ref="B121:I121"/>
    <mergeCell ref="B122:I122"/>
    <mergeCell ref="B123:I123"/>
    <mergeCell ref="B124:I124"/>
    <mergeCell ref="B113:I113"/>
    <mergeCell ref="B114:I114"/>
    <mergeCell ref="B115:I115"/>
    <mergeCell ref="B116:I116"/>
    <mergeCell ref="B117:I117"/>
    <mergeCell ref="B118:I118"/>
    <mergeCell ref="B107:I107"/>
    <mergeCell ref="B108:I108"/>
    <mergeCell ref="B109:I109"/>
    <mergeCell ref="B110:I110"/>
    <mergeCell ref="B111:I111"/>
    <mergeCell ref="B112:I112"/>
    <mergeCell ref="B101:I101"/>
    <mergeCell ref="B102:I102"/>
    <mergeCell ref="B103:I103"/>
    <mergeCell ref="B104:I104"/>
    <mergeCell ref="B105:I105"/>
    <mergeCell ref="B106:I106"/>
    <mergeCell ref="B95:I95"/>
    <mergeCell ref="B96:I96"/>
    <mergeCell ref="B97:I97"/>
    <mergeCell ref="B98:I98"/>
    <mergeCell ref="B99:I99"/>
    <mergeCell ref="B100:I100"/>
    <mergeCell ref="B89:I89"/>
    <mergeCell ref="B90:I90"/>
    <mergeCell ref="B91:I91"/>
    <mergeCell ref="B92:I92"/>
    <mergeCell ref="B93:I93"/>
    <mergeCell ref="B94:I94"/>
    <mergeCell ref="B83:I83"/>
    <mergeCell ref="B84:I84"/>
    <mergeCell ref="B85:I85"/>
    <mergeCell ref="B86:I86"/>
    <mergeCell ref="B87:I87"/>
    <mergeCell ref="B88:I88"/>
    <mergeCell ref="B77:I77"/>
    <mergeCell ref="B78:I78"/>
    <mergeCell ref="B79:I79"/>
    <mergeCell ref="B80:I80"/>
    <mergeCell ref="B81:I81"/>
    <mergeCell ref="B82:I82"/>
    <mergeCell ref="B71:I71"/>
    <mergeCell ref="B72:I72"/>
    <mergeCell ref="B73:I73"/>
    <mergeCell ref="B74:I74"/>
    <mergeCell ref="B75:I75"/>
    <mergeCell ref="B76:I76"/>
    <mergeCell ref="B65:I65"/>
    <mergeCell ref="B66:I66"/>
    <mergeCell ref="B67:I67"/>
    <mergeCell ref="B68:I68"/>
    <mergeCell ref="B69:I69"/>
    <mergeCell ref="B70:I70"/>
    <mergeCell ref="B59:I59"/>
    <mergeCell ref="B60:I60"/>
    <mergeCell ref="B61:I61"/>
    <mergeCell ref="B62:I62"/>
    <mergeCell ref="B63:I63"/>
    <mergeCell ref="B64:I64"/>
    <mergeCell ref="B50:I50"/>
    <mergeCell ref="B51:I51"/>
    <mergeCell ref="B52:I52"/>
    <mergeCell ref="A53:K54"/>
    <mergeCell ref="B55:I58"/>
    <mergeCell ref="J55:J58"/>
    <mergeCell ref="B44:I44"/>
    <mergeCell ref="B45:I45"/>
    <mergeCell ref="B46:I46"/>
    <mergeCell ref="B47:I47"/>
    <mergeCell ref="B48:I48"/>
    <mergeCell ref="B49:I49"/>
    <mergeCell ref="B41:C41"/>
    <mergeCell ref="D41:E41"/>
    <mergeCell ref="F41:G41"/>
    <mergeCell ref="H41:I41"/>
    <mergeCell ref="B42:I42"/>
    <mergeCell ref="B43:I43"/>
    <mergeCell ref="B33:C33"/>
    <mergeCell ref="D33:E33"/>
    <mergeCell ref="F33:G33"/>
    <mergeCell ref="H33:I33"/>
    <mergeCell ref="J34:J39"/>
    <mergeCell ref="B40:C40"/>
    <mergeCell ref="D40:E40"/>
    <mergeCell ref="F40:G40"/>
    <mergeCell ref="H40:I40"/>
    <mergeCell ref="B24:I24"/>
    <mergeCell ref="J24:J32"/>
    <mergeCell ref="B25:C25"/>
    <mergeCell ref="D25:I25"/>
    <mergeCell ref="B26:C26"/>
    <mergeCell ref="D26:I26"/>
    <mergeCell ref="B17:C17"/>
    <mergeCell ref="D17:E17"/>
    <mergeCell ref="F17:G17"/>
    <mergeCell ref="H17:I17"/>
    <mergeCell ref="J18:J22"/>
    <mergeCell ref="B23:C23"/>
    <mergeCell ref="D23:E23"/>
    <mergeCell ref="F23:G23"/>
    <mergeCell ref="H23:I23"/>
    <mergeCell ref="B9:I9"/>
    <mergeCell ref="J9:J16"/>
    <mergeCell ref="B10:C10"/>
    <mergeCell ref="D10:I10"/>
    <mergeCell ref="B11:C11"/>
    <mergeCell ref="D11:I11"/>
    <mergeCell ref="A1:J1"/>
    <mergeCell ref="B4:D4"/>
    <mergeCell ref="B5:D5"/>
    <mergeCell ref="B6:D6"/>
    <mergeCell ref="B8:C8"/>
    <mergeCell ref="D8:E8"/>
    <mergeCell ref="F8:G8"/>
    <mergeCell ref="H8:I8"/>
  </mergeCells>
  <printOptions/>
  <pageMargins left="0.75" right="0.75" top="1" bottom="1" header="0.5" footer="0.5"/>
  <pageSetup fitToHeight="3" fitToWidth="1" orientation="landscape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PageLayoutView="0" workbookViewId="0" topLeftCell="A1">
      <selection activeCell="D11" sqref="D11:I11"/>
    </sheetView>
  </sheetViews>
  <sheetFormatPr defaultColWidth="8.875" defaultRowHeight="15.75"/>
  <cols>
    <col min="1" max="1" width="36.00390625" style="45" customWidth="1"/>
    <col min="2" max="9" width="9.375" style="45" customWidth="1"/>
    <col min="10" max="10" width="18.625" style="46" customWidth="1"/>
    <col min="11" max="11" width="45.875" style="45" customWidth="1"/>
    <col min="12" max="12" width="10.50390625" style="45" bestFit="1" customWidth="1"/>
    <col min="13" max="16384" width="8.875" style="45" customWidth="1"/>
  </cols>
  <sheetData>
    <row r="1" spans="1:10" ht="13.5">
      <c r="A1" s="342" t="s">
        <v>148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6:7" ht="13.5">
      <c r="F2" s="25"/>
      <c r="G2" s="25"/>
    </row>
    <row r="3" spans="6:7" ht="13.5">
      <c r="F3" s="47"/>
      <c r="G3" s="48"/>
    </row>
    <row r="4" spans="1:7" ht="13.5">
      <c r="A4" s="29" t="s">
        <v>0</v>
      </c>
      <c r="B4" s="343">
        <f>'Signatures Page'!$C$6</f>
        <v>0</v>
      </c>
      <c r="C4" s="343"/>
      <c r="D4" s="343"/>
      <c r="E4" s="25"/>
      <c r="F4" s="25"/>
      <c r="G4" s="25"/>
    </row>
    <row r="5" spans="1:5" ht="13.5">
      <c r="A5" s="29" t="s">
        <v>1</v>
      </c>
      <c r="B5" s="343">
        <f>'Signatures Page'!$C$7</f>
        <v>0</v>
      </c>
      <c r="C5" s="343"/>
      <c r="D5" s="343"/>
      <c r="E5" s="49"/>
    </row>
    <row r="6" spans="1:4" ht="13.5">
      <c r="A6" s="29" t="s">
        <v>18</v>
      </c>
      <c r="B6" s="344">
        <f>'Signatures Page'!$C$9</f>
        <v>0</v>
      </c>
      <c r="C6" s="344"/>
      <c r="D6" s="344"/>
    </row>
    <row r="7" spans="1:4" ht="15" thickBot="1">
      <c r="A7" s="29"/>
      <c r="B7" s="50"/>
      <c r="C7" s="50"/>
      <c r="D7" s="50"/>
    </row>
    <row r="8" spans="1:11" ht="15.75" customHeight="1" thickBot="1">
      <c r="A8" s="176" t="s">
        <v>31</v>
      </c>
      <c r="B8" s="395" t="str">
        <f>"Summer II-"&amp;('Signatures Page'!$C$8+2)</f>
        <v>Summer II-2</v>
      </c>
      <c r="C8" s="393"/>
      <c r="D8" s="393" t="str">
        <f>"Fall-"&amp;('Signatures Page'!$C$8+2)</f>
        <v>Fall-2</v>
      </c>
      <c r="E8" s="393"/>
      <c r="F8" s="393" t="str">
        <f>"Spring-"&amp;('Signatures Page'!$C$8+3)</f>
        <v>Spring-3</v>
      </c>
      <c r="G8" s="393"/>
      <c r="H8" s="393" t="str">
        <f>"Summer I-"&amp;('Signatures Page'!$C$8+3)</f>
        <v>Summer I-3</v>
      </c>
      <c r="I8" s="394"/>
      <c r="J8" s="177" t="s">
        <v>174</v>
      </c>
      <c r="K8" s="171" t="s">
        <v>195</v>
      </c>
    </row>
    <row r="9" spans="1:11" ht="13.5">
      <c r="A9" s="178" t="s">
        <v>108</v>
      </c>
      <c r="B9" s="396"/>
      <c r="C9" s="397"/>
      <c r="D9" s="397"/>
      <c r="E9" s="397"/>
      <c r="F9" s="397"/>
      <c r="G9" s="397"/>
      <c r="H9" s="397"/>
      <c r="I9" s="398"/>
      <c r="J9" s="442"/>
      <c r="K9" s="179"/>
    </row>
    <row r="10" spans="1:11" ht="13.5" customHeight="1">
      <c r="A10" s="106" t="s">
        <v>171</v>
      </c>
      <c r="B10" s="404"/>
      <c r="C10" s="405"/>
      <c r="D10" s="425" t="s">
        <v>220</v>
      </c>
      <c r="E10" s="426"/>
      <c r="F10" s="426"/>
      <c r="G10" s="426"/>
      <c r="H10" s="426"/>
      <c r="I10" s="426"/>
      <c r="J10" s="443"/>
      <c r="K10" s="172"/>
    </row>
    <row r="11" spans="1:11" ht="13.5">
      <c r="A11" s="106" t="s">
        <v>197</v>
      </c>
      <c r="B11" s="406"/>
      <c r="C11" s="407"/>
      <c r="D11" s="425" t="s">
        <v>179</v>
      </c>
      <c r="E11" s="426"/>
      <c r="F11" s="426"/>
      <c r="G11" s="426"/>
      <c r="H11" s="426"/>
      <c r="I11" s="426"/>
      <c r="J11" s="443"/>
      <c r="K11" s="172"/>
    </row>
    <row r="12" spans="1:11" ht="13.5">
      <c r="A12" s="154" t="s">
        <v>104</v>
      </c>
      <c r="B12" s="103" t="s">
        <v>169</v>
      </c>
      <c r="C12" s="76" t="s">
        <v>102</v>
      </c>
      <c r="D12" s="76" t="s">
        <v>169</v>
      </c>
      <c r="E12" s="76" t="s">
        <v>102</v>
      </c>
      <c r="F12" s="76" t="s">
        <v>169</v>
      </c>
      <c r="G12" s="76" t="s">
        <v>102</v>
      </c>
      <c r="H12" s="76" t="s">
        <v>169</v>
      </c>
      <c r="I12" s="91" t="s">
        <v>102</v>
      </c>
      <c r="J12" s="443"/>
      <c r="K12" s="150"/>
    </row>
    <row r="13" spans="1:11" ht="13.5">
      <c r="A13" s="106" t="s">
        <v>57</v>
      </c>
      <c r="B13" s="104"/>
      <c r="C13" s="81"/>
      <c r="D13" s="81"/>
      <c r="E13" s="81"/>
      <c r="F13" s="82"/>
      <c r="G13" s="82"/>
      <c r="H13" s="82"/>
      <c r="I13" s="83"/>
      <c r="J13" s="443"/>
      <c r="K13" s="172"/>
    </row>
    <row r="14" spans="1:11" ht="13.5">
      <c r="A14" s="106" t="s">
        <v>96</v>
      </c>
      <c r="B14" s="104"/>
      <c r="C14" s="81"/>
      <c r="D14" s="81"/>
      <c r="E14" s="81"/>
      <c r="F14" s="82"/>
      <c r="G14" s="82"/>
      <c r="H14" s="82"/>
      <c r="I14" s="83"/>
      <c r="J14" s="443"/>
      <c r="K14" s="172"/>
    </row>
    <row r="15" spans="1:11" ht="13.5">
      <c r="A15" s="106" t="s">
        <v>97</v>
      </c>
      <c r="B15" s="104"/>
      <c r="C15" s="81"/>
      <c r="D15" s="81"/>
      <c r="E15" s="81"/>
      <c r="F15" s="82"/>
      <c r="G15" s="82"/>
      <c r="H15" s="82"/>
      <c r="I15" s="83"/>
      <c r="J15" s="443"/>
      <c r="K15" s="172"/>
    </row>
    <row r="16" spans="1:11" ht="13.5">
      <c r="A16" s="106" t="s">
        <v>98</v>
      </c>
      <c r="B16" s="104"/>
      <c r="C16" s="81"/>
      <c r="D16" s="81"/>
      <c r="E16" s="81"/>
      <c r="F16" s="82"/>
      <c r="G16" s="82"/>
      <c r="H16" s="82"/>
      <c r="I16" s="83"/>
      <c r="J16" s="443"/>
      <c r="K16" s="172"/>
    </row>
    <row r="17" spans="1:11" ht="15.75" customHeight="1">
      <c r="A17" s="167" t="s">
        <v>79</v>
      </c>
      <c r="B17" s="401">
        <f>SUM(B13:B16)*$B$10</f>
        <v>0</v>
      </c>
      <c r="C17" s="444"/>
      <c r="D17" s="444">
        <f>SUM(D13:D16)*$B$10</f>
        <v>0</v>
      </c>
      <c r="E17" s="444"/>
      <c r="F17" s="444">
        <f>SUM(F13:F16)*$B$10</f>
        <v>0</v>
      </c>
      <c r="G17" s="444"/>
      <c r="H17" s="444">
        <f>SUM(H13:H16)*$B$10</f>
        <v>0</v>
      </c>
      <c r="I17" s="400"/>
      <c r="J17" s="174">
        <f>B17+D17+F17+H17</f>
        <v>0</v>
      </c>
      <c r="K17" s="150"/>
    </row>
    <row r="18" spans="1:11" ht="13.5">
      <c r="A18" s="167" t="s">
        <v>105</v>
      </c>
      <c r="B18" s="103" t="s">
        <v>169</v>
      </c>
      <c r="C18" s="76" t="s">
        <v>170</v>
      </c>
      <c r="D18" s="76" t="s">
        <v>169</v>
      </c>
      <c r="E18" s="76" t="s">
        <v>170</v>
      </c>
      <c r="F18" s="76" t="s">
        <v>169</v>
      </c>
      <c r="G18" s="76" t="s">
        <v>170</v>
      </c>
      <c r="H18" s="76" t="s">
        <v>169</v>
      </c>
      <c r="I18" s="91" t="s">
        <v>170</v>
      </c>
      <c r="J18" s="445"/>
      <c r="K18" s="173"/>
    </row>
    <row r="19" spans="1:11" ht="13.5">
      <c r="A19" s="106" t="s">
        <v>58</v>
      </c>
      <c r="B19" s="104"/>
      <c r="C19" s="84"/>
      <c r="D19" s="81"/>
      <c r="E19" s="84"/>
      <c r="F19" s="82"/>
      <c r="G19" s="85"/>
      <c r="H19" s="82"/>
      <c r="I19" s="108"/>
      <c r="J19" s="446"/>
      <c r="K19" s="172"/>
    </row>
    <row r="20" spans="1:11" ht="13.5">
      <c r="A20" s="106" t="s">
        <v>99</v>
      </c>
      <c r="B20" s="104"/>
      <c r="C20" s="84"/>
      <c r="D20" s="81"/>
      <c r="E20" s="84"/>
      <c r="F20" s="82"/>
      <c r="G20" s="85"/>
      <c r="H20" s="82"/>
      <c r="I20" s="108"/>
      <c r="J20" s="446"/>
      <c r="K20" s="172"/>
    </row>
    <row r="21" spans="1:11" ht="13.5">
      <c r="A21" s="106" t="s">
        <v>100</v>
      </c>
      <c r="B21" s="104"/>
      <c r="C21" s="84"/>
      <c r="D21" s="81"/>
      <c r="E21" s="84"/>
      <c r="F21" s="82"/>
      <c r="G21" s="85"/>
      <c r="H21" s="82"/>
      <c r="I21" s="108"/>
      <c r="J21" s="446"/>
      <c r="K21" s="172"/>
    </row>
    <row r="22" spans="1:11" ht="13.5">
      <c r="A22" s="106" t="s">
        <v>101</v>
      </c>
      <c r="B22" s="104"/>
      <c r="C22" s="84"/>
      <c r="D22" s="81"/>
      <c r="E22" s="84"/>
      <c r="F22" s="82"/>
      <c r="G22" s="85"/>
      <c r="H22" s="82"/>
      <c r="I22" s="108"/>
      <c r="J22" s="447"/>
      <c r="K22" s="172"/>
    </row>
    <row r="23" spans="1:11" ht="15.75" customHeight="1" thickBot="1">
      <c r="A23" s="180" t="s">
        <v>80</v>
      </c>
      <c r="B23" s="448">
        <f>((B19*C19)+(B20*C20)+(B21*C21)+(B22*C22))*$B$11</f>
        <v>0</v>
      </c>
      <c r="C23" s="449"/>
      <c r="D23" s="449">
        <f>((D19*E19)+(D20*E20)+(D21*E21)+(D22*E22))*$B$11</f>
        <v>0</v>
      </c>
      <c r="E23" s="449"/>
      <c r="F23" s="449">
        <f>((F19*G19)+(F20*G20)+(F21*G21)+(F22*G22))*$B$11</f>
        <v>0</v>
      </c>
      <c r="G23" s="449"/>
      <c r="H23" s="449">
        <f>((H19*I19)+(H20*I20)+(H21*I21)+(H22*I22))*$B$11</f>
        <v>0</v>
      </c>
      <c r="I23" s="450"/>
      <c r="J23" s="181">
        <f>B23+D23+F23+H23</f>
        <v>0</v>
      </c>
      <c r="K23" s="182"/>
    </row>
    <row r="24" spans="1:11" ht="13.5">
      <c r="A24" s="169" t="s">
        <v>109</v>
      </c>
      <c r="B24" s="396" t="s">
        <v>172</v>
      </c>
      <c r="C24" s="397"/>
      <c r="D24" s="397"/>
      <c r="E24" s="397"/>
      <c r="F24" s="397"/>
      <c r="G24" s="397"/>
      <c r="H24" s="397"/>
      <c r="I24" s="398"/>
      <c r="J24" s="451"/>
      <c r="K24" s="186"/>
    </row>
    <row r="25" spans="1:11" ht="13.5" customHeight="1">
      <c r="A25" s="106" t="s">
        <v>171</v>
      </c>
      <c r="B25" s="430"/>
      <c r="C25" s="431"/>
      <c r="D25" s="425" t="s">
        <v>175</v>
      </c>
      <c r="E25" s="426"/>
      <c r="F25" s="426"/>
      <c r="G25" s="426"/>
      <c r="H25" s="426"/>
      <c r="I25" s="426"/>
      <c r="J25" s="446"/>
      <c r="K25" s="95"/>
    </row>
    <row r="26" spans="1:11" ht="13.5" customHeight="1">
      <c r="A26" s="106" t="s">
        <v>197</v>
      </c>
      <c r="B26" s="476"/>
      <c r="C26" s="477"/>
      <c r="D26" s="425" t="s">
        <v>179</v>
      </c>
      <c r="E26" s="426"/>
      <c r="F26" s="426"/>
      <c r="G26" s="426"/>
      <c r="H26" s="426"/>
      <c r="I26" s="426"/>
      <c r="J26" s="446"/>
      <c r="K26" s="95"/>
    </row>
    <row r="27" spans="1:11" ht="13.5">
      <c r="A27" s="154" t="s">
        <v>104</v>
      </c>
      <c r="B27" s="103" t="s">
        <v>169</v>
      </c>
      <c r="C27" s="76" t="s">
        <v>102</v>
      </c>
      <c r="D27" s="76" t="s">
        <v>169</v>
      </c>
      <c r="E27" s="76" t="s">
        <v>102</v>
      </c>
      <c r="F27" s="76" t="s">
        <v>169</v>
      </c>
      <c r="G27" s="76" t="s">
        <v>102</v>
      </c>
      <c r="H27" s="76" t="s">
        <v>169</v>
      </c>
      <c r="I27" s="91" t="s">
        <v>102</v>
      </c>
      <c r="J27" s="446"/>
      <c r="K27" s="159"/>
    </row>
    <row r="28" spans="1:11" ht="13.5">
      <c r="A28" s="106" t="s">
        <v>59</v>
      </c>
      <c r="B28" s="104"/>
      <c r="C28" s="81"/>
      <c r="D28" s="81"/>
      <c r="E28" s="81"/>
      <c r="F28" s="82"/>
      <c r="G28" s="82"/>
      <c r="H28" s="82"/>
      <c r="I28" s="83"/>
      <c r="J28" s="446"/>
      <c r="K28" s="95"/>
    </row>
    <row r="29" spans="1:11" ht="13.5">
      <c r="A29" s="106" t="s">
        <v>60</v>
      </c>
      <c r="B29" s="104"/>
      <c r="C29" s="81"/>
      <c r="D29" s="81"/>
      <c r="E29" s="81"/>
      <c r="F29" s="82"/>
      <c r="G29" s="82"/>
      <c r="H29" s="82"/>
      <c r="I29" s="83"/>
      <c r="J29" s="446"/>
      <c r="K29" s="95"/>
    </row>
    <row r="30" spans="1:11" ht="13.5">
      <c r="A30" s="106" t="s">
        <v>61</v>
      </c>
      <c r="B30" s="104"/>
      <c r="C30" s="81"/>
      <c r="D30" s="81"/>
      <c r="E30" s="81"/>
      <c r="F30" s="82"/>
      <c r="G30" s="82"/>
      <c r="H30" s="82"/>
      <c r="I30" s="83"/>
      <c r="J30" s="446"/>
      <c r="K30" s="95"/>
    </row>
    <row r="31" spans="1:11" ht="13.5">
      <c r="A31" s="106" t="s">
        <v>62</v>
      </c>
      <c r="B31" s="104"/>
      <c r="C31" s="81"/>
      <c r="D31" s="81"/>
      <c r="E31" s="81"/>
      <c r="F31" s="82"/>
      <c r="G31" s="82"/>
      <c r="H31" s="82"/>
      <c r="I31" s="83"/>
      <c r="J31" s="446"/>
      <c r="K31" s="95"/>
    </row>
    <row r="32" spans="1:11" ht="13.5">
      <c r="A32" s="106" t="s">
        <v>63</v>
      </c>
      <c r="B32" s="104"/>
      <c r="C32" s="81"/>
      <c r="D32" s="81"/>
      <c r="E32" s="81"/>
      <c r="F32" s="82"/>
      <c r="G32" s="82"/>
      <c r="H32" s="82"/>
      <c r="I32" s="83"/>
      <c r="J32" s="447"/>
      <c r="K32" s="95"/>
    </row>
    <row r="33" spans="1:11" ht="15.75" customHeight="1">
      <c r="A33" s="167" t="s">
        <v>79</v>
      </c>
      <c r="B33" s="414">
        <f>SUM(B28:B32)*$B$25</f>
        <v>0</v>
      </c>
      <c r="C33" s="401"/>
      <c r="D33" s="400">
        <f>SUM(D28:D32)*$B$25</f>
        <v>0</v>
      </c>
      <c r="E33" s="401"/>
      <c r="F33" s="400">
        <f>SUM(F28:F32)*$B$25</f>
        <v>0</v>
      </c>
      <c r="G33" s="401"/>
      <c r="H33" s="400">
        <f>SUM(H28:H32)*$B$25</f>
        <v>0</v>
      </c>
      <c r="I33" s="414"/>
      <c r="J33" s="174">
        <f>B33+D33+F33+H33</f>
        <v>0</v>
      </c>
      <c r="K33" s="150"/>
    </row>
    <row r="34" spans="1:11" ht="13.5">
      <c r="A34" s="167" t="s">
        <v>105</v>
      </c>
      <c r="B34" s="103" t="s">
        <v>169</v>
      </c>
      <c r="C34" s="77" t="s">
        <v>103</v>
      </c>
      <c r="D34" s="76" t="s">
        <v>169</v>
      </c>
      <c r="E34" s="77" t="s">
        <v>103</v>
      </c>
      <c r="F34" s="76" t="s">
        <v>169</v>
      </c>
      <c r="G34" s="77" t="s">
        <v>103</v>
      </c>
      <c r="H34" s="76" t="s">
        <v>169</v>
      </c>
      <c r="I34" s="109" t="s">
        <v>103</v>
      </c>
      <c r="J34" s="445"/>
      <c r="K34" s="159"/>
    </row>
    <row r="35" spans="1:11" ht="13.5">
      <c r="A35" s="106" t="s">
        <v>64</v>
      </c>
      <c r="B35" s="105"/>
      <c r="C35" s="87"/>
      <c r="D35" s="86"/>
      <c r="E35" s="87"/>
      <c r="F35" s="88"/>
      <c r="G35" s="89"/>
      <c r="H35" s="88"/>
      <c r="I35" s="110"/>
      <c r="J35" s="446"/>
      <c r="K35" s="95"/>
    </row>
    <row r="36" spans="1:11" ht="13.5">
      <c r="A36" s="106" t="s">
        <v>65</v>
      </c>
      <c r="B36" s="105"/>
      <c r="C36" s="87"/>
      <c r="D36" s="86"/>
      <c r="E36" s="87"/>
      <c r="F36" s="88"/>
      <c r="G36" s="89"/>
      <c r="H36" s="88"/>
      <c r="I36" s="110"/>
      <c r="J36" s="446"/>
      <c r="K36" s="95"/>
    </row>
    <row r="37" spans="1:11" ht="13.5">
      <c r="A37" s="106" t="s">
        <v>66</v>
      </c>
      <c r="B37" s="105"/>
      <c r="C37" s="87"/>
      <c r="D37" s="86"/>
      <c r="E37" s="87"/>
      <c r="F37" s="88"/>
      <c r="G37" s="89"/>
      <c r="H37" s="88"/>
      <c r="I37" s="110"/>
      <c r="J37" s="446"/>
      <c r="K37" s="95"/>
    </row>
    <row r="38" spans="1:11" ht="13.5">
      <c r="A38" s="106" t="s">
        <v>67</v>
      </c>
      <c r="B38" s="105"/>
      <c r="C38" s="87"/>
      <c r="D38" s="86"/>
      <c r="E38" s="87"/>
      <c r="F38" s="88"/>
      <c r="G38" s="89"/>
      <c r="H38" s="88"/>
      <c r="I38" s="110"/>
      <c r="J38" s="446"/>
      <c r="K38" s="95"/>
    </row>
    <row r="39" spans="1:11" ht="13.5">
      <c r="A39" s="106" t="s">
        <v>68</v>
      </c>
      <c r="B39" s="105"/>
      <c r="C39" s="87"/>
      <c r="D39" s="86"/>
      <c r="E39" s="87"/>
      <c r="F39" s="88"/>
      <c r="G39" s="89"/>
      <c r="H39" s="88"/>
      <c r="I39" s="110"/>
      <c r="J39" s="447"/>
      <c r="K39" s="95"/>
    </row>
    <row r="40" spans="1:11" ht="15.75" customHeight="1" thickBot="1">
      <c r="A40" s="180" t="s">
        <v>80</v>
      </c>
      <c r="B40" s="448">
        <f>((B35*C35)+(B36*C36)+(B37*C37)+(B38*C38)+(B39*C39))*$B$26</f>
        <v>0</v>
      </c>
      <c r="C40" s="449"/>
      <c r="D40" s="449">
        <f>((D35*E35)+(D36*E36)+(D37*E37)+(D38*E38)+(D39*E39))*$B$26</f>
        <v>0</v>
      </c>
      <c r="E40" s="449"/>
      <c r="F40" s="449">
        <f>((F35*G35)+(F36*G36)+(F37*G37)+(F38*G38)+(F39*G39))*$B$26</f>
        <v>0</v>
      </c>
      <c r="G40" s="449"/>
      <c r="H40" s="449">
        <f>((H35*I35)+(H36*I36)+(H37*I37)+(H38*I38)+(H39*I39))*$B$26</f>
        <v>0</v>
      </c>
      <c r="I40" s="450"/>
      <c r="J40" s="181">
        <f>B40+D40+F40+H40</f>
        <v>0</v>
      </c>
      <c r="K40" s="182"/>
    </row>
    <row r="41" spans="1:11" ht="27.75" customHeight="1" thickBot="1">
      <c r="A41" s="183" t="s">
        <v>107</v>
      </c>
      <c r="B41" s="452">
        <f>B17+B23+B33+B40</f>
        <v>0</v>
      </c>
      <c r="C41" s="453"/>
      <c r="D41" s="453">
        <f>D17+D23+D33+D40</f>
        <v>0</v>
      </c>
      <c r="E41" s="453"/>
      <c r="F41" s="453">
        <f>F17+F23+F33+F40</f>
        <v>0</v>
      </c>
      <c r="G41" s="453"/>
      <c r="H41" s="453">
        <f>H17+H23+H33+H40</f>
        <v>0</v>
      </c>
      <c r="I41" s="454"/>
      <c r="J41" s="184">
        <f>J17+J23+J33+J40</f>
        <v>0</v>
      </c>
      <c r="K41" s="185"/>
    </row>
    <row r="42" spans="1:11" ht="15.75" customHeight="1">
      <c r="A42" s="107" t="s">
        <v>106</v>
      </c>
      <c r="B42" s="429" t="s">
        <v>173</v>
      </c>
      <c r="C42" s="429"/>
      <c r="D42" s="429"/>
      <c r="E42" s="429"/>
      <c r="F42" s="429"/>
      <c r="G42" s="429"/>
      <c r="H42" s="429"/>
      <c r="I42" s="429"/>
      <c r="J42" s="139" t="s">
        <v>174</v>
      </c>
      <c r="K42" s="92" t="s">
        <v>196</v>
      </c>
    </row>
    <row r="43" spans="1:11" ht="15" customHeight="1">
      <c r="A43" s="106" t="s">
        <v>46</v>
      </c>
      <c r="B43" s="418"/>
      <c r="C43" s="418"/>
      <c r="D43" s="418"/>
      <c r="E43" s="418"/>
      <c r="F43" s="418"/>
      <c r="G43" s="418"/>
      <c r="H43" s="418"/>
      <c r="I43" s="418"/>
      <c r="J43" s="128"/>
      <c r="K43" s="79"/>
    </row>
    <row r="44" spans="1:11" ht="13.5">
      <c r="A44" s="106" t="s">
        <v>47</v>
      </c>
      <c r="B44" s="430"/>
      <c r="C44" s="431"/>
      <c r="D44" s="431"/>
      <c r="E44" s="431"/>
      <c r="F44" s="431"/>
      <c r="G44" s="431"/>
      <c r="H44" s="431"/>
      <c r="I44" s="432"/>
      <c r="J44" s="128"/>
      <c r="K44" s="79"/>
    </row>
    <row r="45" spans="1:11" ht="13.5">
      <c r="A45" s="106" t="s">
        <v>48</v>
      </c>
      <c r="B45" s="415"/>
      <c r="C45" s="416"/>
      <c r="D45" s="416"/>
      <c r="E45" s="416"/>
      <c r="F45" s="416"/>
      <c r="G45" s="416"/>
      <c r="H45" s="416"/>
      <c r="I45" s="417"/>
      <c r="J45" s="128"/>
      <c r="K45" s="79"/>
    </row>
    <row r="46" spans="1:11" ht="13.5">
      <c r="A46" s="106" t="s">
        <v>49</v>
      </c>
      <c r="B46" s="418"/>
      <c r="C46" s="418"/>
      <c r="D46" s="418"/>
      <c r="E46" s="418"/>
      <c r="F46" s="418"/>
      <c r="G46" s="418"/>
      <c r="H46" s="418"/>
      <c r="I46" s="418"/>
      <c r="J46" s="128"/>
      <c r="K46" s="79"/>
    </row>
    <row r="47" spans="1:11" ht="15.75" customHeight="1">
      <c r="A47" s="154" t="s">
        <v>180</v>
      </c>
      <c r="B47" s="408"/>
      <c r="C47" s="408"/>
      <c r="D47" s="408"/>
      <c r="E47" s="408"/>
      <c r="F47" s="408"/>
      <c r="G47" s="408"/>
      <c r="H47" s="408"/>
      <c r="I47" s="408"/>
      <c r="J47" s="131">
        <f>SUM(J43:J46)</f>
        <v>0</v>
      </c>
      <c r="K47" s="165"/>
    </row>
    <row r="48" spans="1:11" ht="13.5">
      <c r="A48" s="164" t="s">
        <v>176</v>
      </c>
      <c r="B48" s="392" t="s">
        <v>178</v>
      </c>
      <c r="C48" s="392"/>
      <c r="D48" s="392"/>
      <c r="E48" s="392"/>
      <c r="F48" s="392"/>
      <c r="G48" s="392"/>
      <c r="H48" s="392"/>
      <c r="I48" s="392"/>
      <c r="J48" s="140"/>
      <c r="K48" s="165"/>
    </row>
    <row r="49" spans="1:11" ht="13.5">
      <c r="A49" s="106" t="s">
        <v>50</v>
      </c>
      <c r="B49" s="360"/>
      <c r="C49" s="360"/>
      <c r="D49" s="360"/>
      <c r="E49" s="360"/>
      <c r="F49" s="360"/>
      <c r="G49" s="360"/>
      <c r="H49" s="360"/>
      <c r="I49" s="360"/>
      <c r="J49" s="128"/>
      <c r="K49" s="79"/>
    </row>
    <row r="50" spans="1:11" ht="13.5">
      <c r="A50" s="106" t="s">
        <v>51</v>
      </c>
      <c r="B50" s="366"/>
      <c r="C50" s="366"/>
      <c r="D50" s="366"/>
      <c r="E50" s="366"/>
      <c r="F50" s="366"/>
      <c r="G50" s="366"/>
      <c r="H50" s="366"/>
      <c r="I50" s="366"/>
      <c r="J50" s="128"/>
      <c r="K50" s="79"/>
    </row>
    <row r="51" spans="1:11" ht="15.75" customHeight="1">
      <c r="A51" s="167" t="s">
        <v>82</v>
      </c>
      <c r="B51" s="440"/>
      <c r="C51" s="440"/>
      <c r="D51" s="440"/>
      <c r="E51" s="440"/>
      <c r="F51" s="440"/>
      <c r="G51" s="440"/>
      <c r="H51" s="440"/>
      <c r="I51" s="440"/>
      <c r="J51" s="131">
        <f>SUM(J49:J50)</f>
        <v>0</v>
      </c>
      <c r="K51" s="165"/>
    </row>
    <row r="52" spans="1:11" ht="30" customHeight="1" thickBot="1">
      <c r="A52" s="168" t="s">
        <v>32</v>
      </c>
      <c r="B52" s="439"/>
      <c r="C52" s="439"/>
      <c r="D52" s="439"/>
      <c r="E52" s="439"/>
      <c r="F52" s="439"/>
      <c r="G52" s="439"/>
      <c r="H52" s="439"/>
      <c r="I52" s="439"/>
      <c r="J52" s="133">
        <f>J41+J47-J51</f>
        <v>0</v>
      </c>
      <c r="K52" s="166"/>
    </row>
    <row r="53" spans="1:11" ht="13.5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</row>
    <row r="54" spans="1:11" ht="15" thickBot="1">
      <c r="A54" s="433"/>
      <c r="B54" s="433"/>
      <c r="C54" s="433"/>
      <c r="D54" s="433"/>
      <c r="E54" s="433"/>
      <c r="F54" s="433"/>
      <c r="G54" s="433"/>
      <c r="H54" s="433"/>
      <c r="I54" s="433"/>
      <c r="J54" s="433"/>
      <c r="K54" s="433"/>
    </row>
    <row r="55" spans="1:11" ht="15.75" customHeight="1">
      <c r="A55" s="148" t="s">
        <v>33</v>
      </c>
      <c r="B55" s="345" t="s">
        <v>177</v>
      </c>
      <c r="C55" s="345"/>
      <c r="D55" s="345"/>
      <c r="E55" s="345"/>
      <c r="F55" s="345"/>
      <c r="G55" s="345"/>
      <c r="H55" s="345"/>
      <c r="I55" s="345"/>
      <c r="J55" s="473" t="s">
        <v>182</v>
      </c>
      <c r="K55" s="478" t="s">
        <v>196</v>
      </c>
    </row>
    <row r="56" spans="1:11" ht="15.75" customHeight="1">
      <c r="A56" s="149" t="s">
        <v>45</v>
      </c>
      <c r="B56" s="346"/>
      <c r="C56" s="346"/>
      <c r="D56" s="346"/>
      <c r="E56" s="346"/>
      <c r="F56" s="346"/>
      <c r="G56" s="346"/>
      <c r="H56" s="346"/>
      <c r="I56" s="346"/>
      <c r="J56" s="474"/>
      <c r="K56" s="479"/>
    </row>
    <row r="57" spans="1:11" ht="13.5">
      <c r="A57" s="149" t="s">
        <v>89</v>
      </c>
      <c r="B57" s="346"/>
      <c r="C57" s="346"/>
      <c r="D57" s="346"/>
      <c r="E57" s="346"/>
      <c r="F57" s="346"/>
      <c r="G57" s="346"/>
      <c r="H57" s="346"/>
      <c r="I57" s="346"/>
      <c r="J57" s="474"/>
      <c r="K57" s="479"/>
    </row>
    <row r="58" spans="1:11" ht="13.5">
      <c r="A58" s="150" t="s">
        <v>185</v>
      </c>
      <c r="B58" s="347"/>
      <c r="C58" s="347"/>
      <c r="D58" s="347"/>
      <c r="E58" s="347"/>
      <c r="F58" s="347"/>
      <c r="G58" s="347"/>
      <c r="H58" s="347"/>
      <c r="I58" s="347"/>
      <c r="J58" s="475"/>
      <c r="K58" s="480"/>
    </row>
    <row r="59" spans="1:11" ht="13.5">
      <c r="A59" s="95"/>
      <c r="B59" s="357"/>
      <c r="C59" s="358"/>
      <c r="D59" s="358"/>
      <c r="E59" s="358"/>
      <c r="F59" s="358"/>
      <c r="G59" s="358"/>
      <c r="H59" s="358"/>
      <c r="I59" s="359"/>
      <c r="J59" s="128"/>
      <c r="K59" s="93"/>
    </row>
    <row r="60" spans="1:11" ht="13.5">
      <c r="A60" s="95"/>
      <c r="B60" s="360"/>
      <c r="C60" s="360"/>
      <c r="D60" s="360"/>
      <c r="E60" s="360"/>
      <c r="F60" s="360"/>
      <c r="G60" s="360"/>
      <c r="H60" s="360"/>
      <c r="I60" s="360"/>
      <c r="J60" s="128"/>
      <c r="K60" s="93"/>
    </row>
    <row r="61" spans="1:11" ht="13.5">
      <c r="A61" s="95"/>
      <c r="B61" s="360"/>
      <c r="C61" s="360"/>
      <c r="D61" s="360"/>
      <c r="E61" s="360"/>
      <c r="F61" s="360"/>
      <c r="G61" s="360"/>
      <c r="H61" s="360"/>
      <c r="I61" s="360"/>
      <c r="J61" s="128"/>
      <c r="K61" s="93"/>
    </row>
    <row r="62" spans="1:11" ht="13.5">
      <c r="A62" s="95"/>
      <c r="B62" s="360"/>
      <c r="C62" s="360"/>
      <c r="D62" s="360"/>
      <c r="E62" s="360"/>
      <c r="F62" s="360"/>
      <c r="G62" s="360"/>
      <c r="H62" s="360"/>
      <c r="I62" s="360"/>
      <c r="J62" s="128"/>
      <c r="K62" s="93"/>
    </row>
    <row r="63" spans="1:11" ht="13.5">
      <c r="A63" s="95"/>
      <c r="B63" s="360"/>
      <c r="C63" s="360"/>
      <c r="D63" s="360"/>
      <c r="E63" s="360"/>
      <c r="F63" s="360"/>
      <c r="G63" s="360"/>
      <c r="H63" s="360"/>
      <c r="I63" s="360"/>
      <c r="J63" s="128"/>
      <c r="K63" s="93"/>
    </row>
    <row r="64" spans="1:11" ht="13.5">
      <c r="A64" s="96"/>
      <c r="B64" s="361"/>
      <c r="C64" s="361"/>
      <c r="D64" s="361"/>
      <c r="E64" s="361"/>
      <c r="F64" s="361"/>
      <c r="G64" s="361"/>
      <c r="H64" s="361"/>
      <c r="I64" s="361"/>
      <c r="J64" s="128"/>
      <c r="K64" s="93"/>
    </row>
    <row r="65" spans="1:11" ht="13.5">
      <c r="A65" s="151" t="s">
        <v>186</v>
      </c>
      <c r="B65" s="362" t="s">
        <v>181</v>
      </c>
      <c r="C65" s="362"/>
      <c r="D65" s="362"/>
      <c r="E65" s="362"/>
      <c r="F65" s="362"/>
      <c r="G65" s="362"/>
      <c r="H65" s="362"/>
      <c r="I65" s="362"/>
      <c r="J65" s="129" t="s">
        <v>182</v>
      </c>
      <c r="K65" s="153"/>
    </row>
    <row r="66" spans="1:11" ht="13.5">
      <c r="A66" s="98"/>
      <c r="B66" s="360"/>
      <c r="C66" s="360"/>
      <c r="D66" s="360"/>
      <c r="E66" s="360"/>
      <c r="F66" s="360"/>
      <c r="G66" s="360"/>
      <c r="H66" s="360"/>
      <c r="I66" s="360"/>
      <c r="J66" s="128"/>
      <c r="K66" s="93"/>
    </row>
    <row r="67" spans="1:11" ht="13.5">
      <c r="A67" s="98"/>
      <c r="B67" s="360"/>
      <c r="C67" s="360"/>
      <c r="D67" s="360"/>
      <c r="E67" s="360"/>
      <c r="F67" s="360"/>
      <c r="G67" s="360"/>
      <c r="H67" s="360"/>
      <c r="I67" s="360"/>
      <c r="J67" s="128"/>
      <c r="K67" s="93"/>
    </row>
    <row r="68" spans="1:11" ht="13.5">
      <c r="A68" s="98"/>
      <c r="B68" s="360"/>
      <c r="C68" s="360"/>
      <c r="D68" s="360"/>
      <c r="E68" s="360"/>
      <c r="F68" s="360"/>
      <c r="G68" s="360"/>
      <c r="H68" s="360"/>
      <c r="I68" s="360"/>
      <c r="J68" s="128"/>
      <c r="K68" s="93"/>
    </row>
    <row r="69" spans="1:11" ht="13.5">
      <c r="A69" s="97" t="s">
        <v>112</v>
      </c>
      <c r="B69" s="360"/>
      <c r="C69" s="360"/>
      <c r="D69" s="360"/>
      <c r="E69" s="360"/>
      <c r="F69" s="360"/>
      <c r="G69" s="360"/>
      <c r="H69" s="360"/>
      <c r="I69" s="360"/>
      <c r="J69" s="128"/>
      <c r="K69" s="93"/>
    </row>
    <row r="70" spans="1:11" ht="13.5">
      <c r="A70" s="97" t="s">
        <v>113</v>
      </c>
      <c r="B70" s="360"/>
      <c r="C70" s="360"/>
      <c r="D70" s="360"/>
      <c r="E70" s="360"/>
      <c r="F70" s="360"/>
      <c r="G70" s="360"/>
      <c r="H70" s="360"/>
      <c r="I70" s="360"/>
      <c r="J70" s="128"/>
      <c r="K70" s="93"/>
    </row>
    <row r="71" spans="1:11" ht="13.5">
      <c r="A71" s="94" t="s">
        <v>52</v>
      </c>
      <c r="B71" s="360"/>
      <c r="C71" s="360"/>
      <c r="D71" s="360"/>
      <c r="E71" s="360"/>
      <c r="F71" s="360"/>
      <c r="G71" s="360"/>
      <c r="H71" s="360"/>
      <c r="I71" s="360"/>
      <c r="J71" s="128"/>
      <c r="K71" s="93"/>
    </row>
    <row r="72" spans="1:11" ht="13.5">
      <c r="A72" s="94" t="s">
        <v>144</v>
      </c>
      <c r="B72" s="363"/>
      <c r="C72" s="363"/>
      <c r="D72" s="363"/>
      <c r="E72" s="363"/>
      <c r="F72" s="363"/>
      <c r="G72" s="363"/>
      <c r="H72" s="363"/>
      <c r="I72" s="363"/>
      <c r="J72" s="130">
        <f>0.3*SUM(J59:J64)+0.1*SUM(J66:J71)</f>
        <v>0</v>
      </c>
      <c r="K72" s="93"/>
    </row>
    <row r="73" spans="1:11" ht="13.5">
      <c r="A73" s="149" t="s">
        <v>183</v>
      </c>
      <c r="B73" s="364"/>
      <c r="C73" s="364"/>
      <c r="D73" s="364"/>
      <c r="E73" s="364"/>
      <c r="F73" s="364"/>
      <c r="G73" s="364"/>
      <c r="H73" s="364"/>
      <c r="I73" s="364"/>
      <c r="J73" s="131">
        <f>SUM(J59:J64,J66:J72)</f>
        <v>0</v>
      </c>
      <c r="K73" s="153"/>
    </row>
    <row r="74" spans="1:11" ht="13.5">
      <c r="A74" s="152" t="s">
        <v>54</v>
      </c>
      <c r="B74" s="365" t="s">
        <v>173</v>
      </c>
      <c r="C74" s="365"/>
      <c r="D74" s="365"/>
      <c r="E74" s="365"/>
      <c r="F74" s="365"/>
      <c r="G74" s="365"/>
      <c r="H74" s="365"/>
      <c r="I74" s="365"/>
      <c r="J74" s="145" t="s">
        <v>174</v>
      </c>
      <c r="K74" s="153"/>
    </row>
    <row r="75" spans="1:11" ht="13.5">
      <c r="A75" s="100" t="s">
        <v>34</v>
      </c>
      <c r="B75" s="366"/>
      <c r="C75" s="366"/>
      <c r="D75" s="366"/>
      <c r="E75" s="366"/>
      <c r="F75" s="366"/>
      <c r="G75" s="366"/>
      <c r="H75" s="366"/>
      <c r="I75" s="366"/>
      <c r="J75" s="128"/>
      <c r="K75" s="93"/>
    </row>
    <row r="76" spans="1:11" ht="13.5">
      <c r="A76" s="100" t="s">
        <v>70</v>
      </c>
      <c r="B76" s="366"/>
      <c r="C76" s="366"/>
      <c r="D76" s="366"/>
      <c r="E76" s="366"/>
      <c r="F76" s="366"/>
      <c r="G76" s="366"/>
      <c r="H76" s="366"/>
      <c r="I76" s="366"/>
      <c r="J76" s="128"/>
      <c r="K76" s="93"/>
    </row>
    <row r="77" spans="1:11" ht="13.5">
      <c r="A77" s="100" t="s">
        <v>69</v>
      </c>
      <c r="B77" s="366"/>
      <c r="C77" s="366"/>
      <c r="D77" s="366"/>
      <c r="E77" s="366"/>
      <c r="F77" s="366"/>
      <c r="G77" s="366"/>
      <c r="H77" s="366"/>
      <c r="I77" s="366"/>
      <c r="J77" s="128"/>
      <c r="K77" s="93"/>
    </row>
    <row r="78" spans="1:11" ht="13.5">
      <c r="A78" s="100" t="s">
        <v>35</v>
      </c>
      <c r="B78" s="366"/>
      <c r="C78" s="366"/>
      <c r="D78" s="366"/>
      <c r="E78" s="366"/>
      <c r="F78" s="366"/>
      <c r="G78" s="366"/>
      <c r="H78" s="366"/>
      <c r="I78" s="366"/>
      <c r="J78" s="128"/>
      <c r="K78" s="93"/>
    </row>
    <row r="79" spans="1:11" ht="13.5">
      <c r="A79" s="100" t="s">
        <v>55</v>
      </c>
      <c r="B79" s="366"/>
      <c r="C79" s="366"/>
      <c r="D79" s="366"/>
      <c r="E79" s="366"/>
      <c r="F79" s="366"/>
      <c r="G79" s="366"/>
      <c r="H79" s="366"/>
      <c r="I79" s="366"/>
      <c r="J79" s="128"/>
      <c r="K79" s="93"/>
    </row>
    <row r="80" spans="1:11" ht="13.5">
      <c r="A80" s="100" t="s">
        <v>56</v>
      </c>
      <c r="B80" s="366"/>
      <c r="C80" s="366"/>
      <c r="D80" s="366"/>
      <c r="E80" s="366"/>
      <c r="F80" s="366"/>
      <c r="G80" s="366"/>
      <c r="H80" s="366"/>
      <c r="I80" s="366"/>
      <c r="J80" s="128"/>
      <c r="K80" s="93"/>
    </row>
    <row r="81" spans="1:11" ht="13.5">
      <c r="A81" s="100" t="s">
        <v>36</v>
      </c>
      <c r="B81" s="366"/>
      <c r="C81" s="366"/>
      <c r="D81" s="366"/>
      <c r="E81" s="366"/>
      <c r="F81" s="366"/>
      <c r="G81" s="366"/>
      <c r="H81" s="366"/>
      <c r="I81" s="366"/>
      <c r="J81" s="128"/>
      <c r="K81" s="93"/>
    </row>
    <row r="82" spans="1:11" ht="13.5">
      <c r="A82" s="100" t="s">
        <v>128</v>
      </c>
      <c r="B82" s="366"/>
      <c r="C82" s="366"/>
      <c r="D82" s="366"/>
      <c r="E82" s="366"/>
      <c r="F82" s="366"/>
      <c r="G82" s="366"/>
      <c r="H82" s="366"/>
      <c r="I82" s="366"/>
      <c r="J82" s="128"/>
      <c r="K82" s="93"/>
    </row>
    <row r="83" spans="1:11" ht="13.5">
      <c r="A83" s="100" t="s">
        <v>71</v>
      </c>
      <c r="B83" s="366"/>
      <c r="C83" s="366"/>
      <c r="D83" s="366"/>
      <c r="E83" s="366"/>
      <c r="F83" s="366"/>
      <c r="G83" s="366"/>
      <c r="H83" s="366"/>
      <c r="I83" s="366"/>
      <c r="J83" s="128"/>
      <c r="K83" s="93"/>
    </row>
    <row r="84" spans="1:11" ht="13.5">
      <c r="A84" s="100" t="s">
        <v>37</v>
      </c>
      <c r="B84" s="366"/>
      <c r="C84" s="366"/>
      <c r="D84" s="366"/>
      <c r="E84" s="366"/>
      <c r="F84" s="366"/>
      <c r="G84" s="366"/>
      <c r="H84" s="366"/>
      <c r="I84" s="366"/>
      <c r="J84" s="128"/>
      <c r="K84" s="93"/>
    </row>
    <row r="85" spans="1:11" ht="13.5">
      <c r="A85" s="100" t="s">
        <v>38</v>
      </c>
      <c r="B85" s="366"/>
      <c r="C85" s="366"/>
      <c r="D85" s="366"/>
      <c r="E85" s="366"/>
      <c r="F85" s="366"/>
      <c r="G85" s="366"/>
      <c r="H85" s="366"/>
      <c r="I85" s="366"/>
      <c r="J85" s="128"/>
      <c r="K85" s="93"/>
    </row>
    <row r="86" spans="1:11" ht="13.5">
      <c r="A86" s="152" t="s">
        <v>90</v>
      </c>
      <c r="B86" s="367"/>
      <c r="C86" s="367"/>
      <c r="D86" s="367"/>
      <c r="E86" s="367"/>
      <c r="F86" s="367"/>
      <c r="G86" s="367"/>
      <c r="H86" s="367"/>
      <c r="I86" s="367"/>
      <c r="J86" s="131">
        <f>SUM(J75:J85)</f>
        <v>0</v>
      </c>
      <c r="K86" s="153"/>
    </row>
    <row r="87" spans="1:11" ht="13.5">
      <c r="A87" s="152" t="s">
        <v>74</v>
      </c>
      <c r="B87" s="368" t="s">
        <v>88</v>
      </c>
      <c r="C87" s="369"/>
      <c r="D87" s="369"/>
      <c r="E87" s="369"/>
      <c r="F87" s="369"/>
      <c r="G87" s="369"/>
      <c r="H87" s="369"/>
      <c r="I87" s="370"/>
      <c r="J87" s="132"/>
      <c r="K87" s="153"/>
    </row>
    <row r="88" spans="1:11" ht="13.5">
      <c r="A88" s="152" t="s">
        <v>53</v>
      </c>
      <c r="B88" s="375" t="s">
        <v>173</v>
      </c>
      <c r="C88" s="375"/>
      <c r="D88" s="375"/>
      <c r="E88" s="375"/>
      <c r="F88" s="375"/>
      <c r="G88" s="375"/>
      <c r="H88" s="375"/>
      <c r="I88" s="375"/>
      <c r="J88" s="145" t="s">
        <v>174</v>
      </c>
      <c r="K88" s="153"/>
    </row>
    <row r="89" spans="1:11" ht="13.5">
      <c r="A89" s="100" t="s">
        <v>75</v>
      </c>
      <c r="B89" s="372"/>
      <c r="C89" s="372"/>
      <c r="D89" s="372"/>
      <c r="E89" s="372"/>
      <c r="F89" s="372"/>
      <c r="G89" s="372"/>
      <c r="H89" s="372"/>
      <c r="I89" s="372"/>
      <c r="J89" s="128"/>
      <c r="K89" s="93"/>
    </row>
    <row r="90" spans="1:11" ht="13.5">
      <c r="A90" s="100" t="s">
        <v>72</v>
      </c>
      <c r="B90" s="372"/>
      <c r="C90" s="372"/>
      <c r="D90" s="372"/>
      <c r="E90" s="372"/>
      <c r="F90" s="372"/>
      <c r="G90" s="372"/>
      <c r="H90" s="372"/>
      <c r="I90" s="372"/>
      <c r="J90" s="128"/>
      <c r="K90" s="93"/>
    </row>
    <row r="91" spans="1:11" ht="13.5">
      <c r="A91" s="100" t="s">
        <v>73</v>
      </c>
      <c r="B91" s="372"/>
      <c r="C91" s="372"/>
      <c r="D91" s="372"/>
      <c r="E91" s="372"/>
      <c r="F91" s="372"/>
      <c r="G91" s="372"/>
      <c r="H91" s="372"/>
      <c r="I91" s="372"/>
      <c r="J91" s="128"/>
      <c r="K91" s="93"/>
    </row>
    <row r="92" spans="1:11" ht="13.5">
      <c r="A92" s="100" t="s">
        <v>94</v>
      </c>
      <c r="B92" s="372"/>
      <c r="C92" s="372"/>
      <c r="D92" s="372"/>
      <c r="E92" s="372"/>
      <c r="F92" s="372"/>
      <c r="G92" s="372"/>
      <c r="H92" s="372"/>
      <c r="I92" s="372"/>
      <c r="J92" s="128"/>
      <c r="K92" s="93"/>
    </row>
    <row r="93" spans="1:11" ht="13.5">
      <c r="A93" s="100" t="s">
        <v>123</v>
      </c>
      <c r="B93" s="372"/>
      <c r="C93" s="372"/>
      <c r="D93" s="372"/>
      <c r="E93" s="372"/>
      <c r="F93" s="372"/>
      <c r="G93" s="372"/>
      <c r="H93" s="372"/>
      <c r="I93" s="372"/>
      <c r="J93" s="128"/>
      <c r="K93" s="93"/>
    </row>
    <row r="94" spans="1:11" ht="13.5">
      <c r="A94" s="100" t="s">
        <v>126</v>
      </c>
      <c r="B94" s="373"/>
      <c r="C94" s="373"/>
      <c r="D94" s="373"/>
      <c r="E94" s="373"/>
      <c r="F94" s="373"/>
      <c r="G94" s="373"/>
      <c r="H94" s="373"/>
      <c r="I94" s="373"/>
      <c r="J94" s="130">
        <f>0.3*SUM(J89:J93)</f>
        <v>0</v>
      </c>
      <c r="K94" s="93"/>
    </row>
    <row r="95" spans="1:11" ht="13.5">
      <c r="A95" s="152" t="s">
        <v>91</v>
      </c>
      <c r="B95" s="374"/>
      <c r="C95" s="374"/>
      <c r="D95" s="374"/>
      <c r="E95" s="374"/>
      <c r="F95" s="374"/>
      <c r="G95" s="374"/>
      <c r="H95" s="374"/>
      <c r="I95" s="374"/>
      <c r="J95" s="131">
        <f>SUM(J89:J94)</f>
        <v>0</v>
      </c>
      <c r="K95" s="153"/>
    </row>
    <row r="96" spans="1:11" ht="13.5">
      <c r="A96" s="152" t="s">
        <v>76</v>
      </c>
      <c r="B96" s="375" t="s">
        <v>173</v>
      </c>
      <c r="C96" s="375"/>
      <c r="D96" s="375"/>
      <c r="E96" s="375"/>
      <c r="F96" s="375"/>
      <c r="G96" s="375"/>
      <c r="H96" s="375"/>
      <c r="I96" s="375"/>
      <c r="J96" s="132"/>
      <c r="K96" s="153"/>
    </row>
    <row r="97" spans="1:11" ht="13.5">
      <c r="A97" s="100" t="s">
        <v>75</v>
      </c>
      <c r="B97" s="372"/>
      <c r="C97" s="372"/>
      <c r="D97" s="372"/>
      <c r="E97" s="372"/>
      <c r="F97" s="372"/>
      <c r="G97" s="372"/>
      <c r="H97" s="372"/>
      <c r="I97" s="372"/>
      <c r="J97" s="128"/>
      <c r="K97" s="93"/>
    </row>
    <row r="98" spans="1:11" ht="13.5">
      <c r="A98" s="100" t="s">
        <v>125</v>
      </c>
      <c r="B98" s="372"/>
      <c r="C98" s="372"/>
      <c r="D98" s="372"/>
      <c r="E98" s="372"/>
      <c r="F98" s="372"/>
      <c r="G98" s="372"/>
      <c r="H98" s="372"/>
      <c r="I98" s="372"/>
      <c r="J98" s="128"/>
      <c r="K98" s="93"/>
    </row>
    <row r="99" spans="1:11" ht="13.5">
      <c r="A99" s="100" t="s">
        <v>73</v>
      </c>
      <c r="B99" s="372"/>
      <c r="C99" s="372"/>
      <c r="D99" s="372"/>
      <c r="E99" s="372"/>
      <c r="F99" s="372"/>
      <c r="G99" s="372"/>
      <c r="H99" s="372"/>
      <c r="I99" s="372"/>
      <c r="J99" s="128"/>
      <c r="K99" s="93"/>
    </row>
    <row r="100" spans="1:11" ht="13.5">
      <c r="A100" s="100" t="s">
        <v>94</v>
      </c>
      <c r="B100" s="372"/>
      <c r="C100" s="372"/>
      <c r="D100" s="372"/>
      <c r="E100" s="372"/>
      <c r="F100" s="372"/>
      <c r="G100" s="372"/>
      <c r="H100" s="372"/>
      <c r="I100" s="372"/>
      <c r="J100" s="128"/>
      <c r="K100" s="93"/>
    </row>
    <row r="101" spans="1:11" ht="13.5">
      <c r="A101" s="100" t="s">
        <v>129</v>
      </c>
      <c r="B101" s="372"/>
      <c r="C101" s="372"/>
      <c r="D101" s="372"/>
      <c r="E101" s="372"/>
      <c r="F101" s="372"/>
      <c r="G101" s="372"/>
      <c r="H101" s="372"/>
      <c r="I101" s="372"/>
      <c r="J101" s="128"/>
      <c r="K101" s="93"/>
    </row>
    <row r="102" spans="1:11" ht="13.5">
      <c r="A102" s="100" t="s">
        <v>38</v>
      </c>
      <c r="B102" s="372"/>
      <c r="C102" s="372"/>
      <c r="D102" s="372"/>
      <c r="E102" s="372"/>
      <c r="F102" s="372"/>
      <c r="G102" s="372"/>
      <c r="H102" s="372"/>
      <c r="I102" s="372"/>
      <c r="J102" s="128"/>
      <c r="K102" s="93"/>
    </row>
    <row r="103" spans="1:11" ht="13.5">
      <c r="A103" s="152" t="s">
        <v>92</v>
      </c>
      <c r="B103" s="376"/>
      <c r="C103" s="376"/>
      <c r="D103" s="376"/>
      <c r="E103" s="376"/>
      <c r="F103" s="376"/>
      <c r="G103" s="376"/>
      <c r="H103" s="376"/>
      <c r="I103" s="376"/>
      <c r="J103" s="131">
        <f>SUM(J97:J102)</f>
        <v>0</v>
      </c>
      <c r="K103" s="153"/>
    </row>
    <row r="104" spans="1:11" ht="13.5">
      <c r="A104" s="160" t="s">
        <v>78</v>
      </c>
      <c r="B104" s="375" t="s">
        <v>173</v>
      </c>
      <c r="C104" s="375"/>
      <c r="D104" s="375"/>
      <c r="E104" s="375"/>
      <c r="F104" s="375"/>
      <c r="G104" s="375"/>
      <c r="H104" s="375"/>
      <c r="I104" s="375"/>
      <c r="J104" s="132"/>
      <c r="K104" s="153"/>
    </row>
    <row r="105" spans="1:11" ht="13.5">
      <c r="A105" s="100" t="s">
        <v>41</v>
      </c>
      <c r="B105" s="366"/>
      <c r="C105" s="366"/>
      <c r="D105" s="366"/>
      <c r="E105" s="366"/>
      <c r="F105" s="366"/>
      <c r="G105" s="366"/>
      <c r="H105" s="366"/>
      <c r="I105" s="366"/>
      <c r="J105" s="128"/>
      <c r="K105" s="93"/>
    </row>
    <row r="106" spans="1:11" ht="13.5">
      <c r="A106" s="100" t="s">
        <v>42</v>
      </c>
      <c r="B106" s="366"/>
      <c r="C106" s="366"/>
      <c r="D106" s="366"/>
      <c r="E106" s="366"/>
      <c r="F106" s="366"/>
      <c r="G106" s="366"/>
      <c r="H106" s="366"/>
      <c r="I106" s="366"/>
      <c r="J106" s="128"/>
      <c r="K106" s="93"/>
    </row>
    <row r="107" spans="1:11" ht="13.5">
      <c r="A107" s="100" t="s">
        <v>38</v>
      </c>
      <c r="B107" s="366"/>
      <c r="C107" s="366"/>
      <c r="D107" s="366"/>
      <c r="E107" s="366"/>
      <c r="F107" s="366"/>
      <c r="G107" s="366"/>
      <c r="H107" s="366"/>
      <c r="I107" s="366"/>
      <c r="J107" s="128"/>
      <c r="K107" s="93"/>
    </row>
    <row r="108" spans="1:11" ht="13.5">
      <c r="A108" s="152" t="s">
        <v>44</v>
      </c>
      <c r="B108" s="376"/>
      <c r="C108" s="376"/>
      <c r="D108" s="376"/>
      <c r="E108" s="376"/>
      <c r="F108" s="376"/>
      <c r="G108" s="376"/>
      <c r="H108" s="376"/>
      <c r="I108" s="376"/>
      <c r="J108" s="131">
        <f>SUM(J105:J107)</f>
        <v>0</v>
      </c>
      <c r="K108" s="153"/>
    </row>
    <row r="109" spans="1:11" ht="13.5">
      <c r="A109" s="160" t="s">
        <v>77</v>
      </c>
      <c r="B109" s="368" t="s">
        <v>88</v>
      </c>
      <c r="C109" s="369"/>
      <c r="D109" s="369"/>
      <c r="E109" s="369"/>
      <c r="F109" s="369"/>
      <c r="G109" s="369"/>
      <c r="H109" s="369"/>
      <c r="I109" s="370"/>
      <c r="J109" s="132"/>
      <c r="K109" s="153"/>
    </row>
    <row r="110" spans="1:11" ht="13.5">
      <c r="A110" s="160" t="s">
        <v>184</v>
      </c>
      <c r="B110" s="375" t="s">
        <v>173</v>
      </c>
      <c r="C110" s="375"/>
      <c r="D110" s="375"/>
      <c r="E110" s="375"/>
      <c r="F110" s="375"/>
      <c r="G110" s="375"/>
      <c r="H110" s="375"/>
      <c r="I110" s="375"/>
      <c r="J110" s="132"/>
      <c r="K110" s="153"/>
    </row>
    <row r="111" spans="1:11" ht="13.5">
      <c r="A111" s="101"/>
      <c r="B111" s="378"/>
      <c r="C111" s="378"/>
      <c r="D111" s="378"/>
      <c r="E111" s="378"/>
      <c r="F111" s="378"/>
      <c r="G111" s="378"/>
      <c r="H111" s="378"/>
      <c r="I111" s="378"/>
      <c r="J111" s="128"/>
      <c r="K111" s="93"/>
    </row>
    <row r="112" spans="1:11" ht="13.5">
      <c r="A112" s="101"/>
      <c r="B112" s="378"/>
      <c r="C112" s="378"/>
      <c r="D112" s="378"/>
      <c r="E112" s="378"/>
      <c r="F112" s="378"/>
      <c r="G112" s="378"/>
      <c r="H112" s="378"/>
      <c r="I112" s="378"/>
      <c r="J112" s="128"/>
      <c r="K112" s="93"/>
    </row>
    <row r="113" spans="1:11" ht="13.5">
      <c r="A113" s="101"/>
      <c r="B113" s="378"/>
      <c r="C113" s="378"/>
      <c r="D113" s="378"/>
      <c r="E113" s="378"/>
      <c r="F113" s="378"/>
      <c r="G113" s="378"/>
      <c r="H113" s="378"/>
      <c r="I113" s="378"/>
      <c r="J113" s="128"/>
      <c r="K113" s="93"/>
    </row>
    <row r="114" spans="1:11" ht="13.5">
      <c r="A114" s="101"/>
      <c r="B114" s="378"/>
      <c r="C114" s="378"/>
      <c r="D114" s="378"/>
      <c r="E114" s="378"/>
      <c r="F114" s="378"/>
      <c r="G114" s="378"/>
      <c r="H114" s="378"/>
      <c r="I114" s="378"/>
      <c r="J114" s="128"/>
      <c r="K114" s="93"/>
    </row>
    <row r="115" spans="1:11" ht="13.5">
      <c r="A115" s="101"/>
      <c r="B115" s="378"/>
      <c r="C115" s="378"/>
      <c r="D115" s="378"/>
      <c r="E115" s="378"/>
      <c r="F115" s="378"/>
      <c r="G115" s="378"/>
      <c r="H115" s="378"/>
      <c r="I115" s="378"/>
      <c r="J115" s="128"/>
      <c r="K115" s="93"/>
    </row>
    <row r="116" spans="1:11" ht="13.5">
      <c r="A116" s="101"/>
      <c r="B116" s="378"/>
      <c r="C116" s="378"/>
      <c r="D116" s="378"/>
      <c r="E116" s="378"/>
      <c r="F116" s="378"/>
      <c r="G116" s="378"/>
      <c r="H116" s="378"/>
      <c r="I116" s="378"/>
      <c r="J116" s="128"/>
      <c r="K116" s="93"/>
    </row>
    <row r="117" spans="1:11" ht="13.5">
      <c r="A117" s="101"/>
      <c r="B117" s="378"/>
      <c r="C117" s="378"/>
      <c r="D117" s="378"/>
      <c r="E117" s="378"/>
      <c r="F117" s="378"/>
      <c r="G117" s="378"/>
      <c r="H117" s="378"/>
      <c r="I117" s="378"/>
      <c r="J117" s="128"/>
      <c r="K117" s="93"/>
    </row>
    <row r="118" spans="1:11" ht="13.5">
      <c r="A118" s="101"/>
      <c r="B118" s="378"/>
      <c r="C118" s="378"/>
      <c r="D118" s="378"/>
      <c r="E118" s="378"/>
      <c r="F118" s="378"/>
      <c r="G118" s="378"/>
      <c r="H118" s="378"/>
      <c r="I118" s="378"/>
      <c r="J118" s="128"/>
      <c r="K118" s="93"/>
    </row>
    <row r="119" spans="1:11" ht="13.5">
      <c r="A119" s="101"/>
      <c r="B119" s="378"/>
      <c r="C119" s="378"/>
      <c r="D119" s="378"/>
      <c r="E119" s="378"/>
      <c r="F119" s="378"/>
      <c r="G119" s="378"/>
      <c r="H119" s="378"/>
      <c r="I119" s="378"/>
      <c r="J119" s="128"/>
      <c r="K119" s="93"/>
    </row>
    <row r="120" spans="1:11" ht="13.5">
      <c r="A120" s="101"/>
      <c r="B120" s="378"/>
      <c r="C120" s="378"/>
      <c r="D120" s="378"/>
      <c r="E120" s="378"/>
      <c r="F120" s="378"/>
      <c r="G120" s="378"/>
      <c r="H120" s="378"/>
      <c r="I120" s="378"/>
      <c r="J120" s="128"/>
      <c r="K120" s="93"/>
    </row>
    <row r="121" spans="1:11" ht="13.5">
      <c r="A121" s="101"/>
      <c r="B121" s="378"/>
      <c r="C121" s="378"/>
      <c r="D121" s="378"/>
      <c r="E121" s="378"/>
      <c r="F121" s="378"/>
      <c r="G121" s="378"/>
      <c r="H121" s="378"/>
      <c r="I121" s="378"/>
      <c r="J121" s="128"/>
      <c r="K121" s="93"/>
    </row>
    <row r="122" spans="1:11" ht="13.5">
      <c r="A122" s="101"/>
      <c r="B122" s="378"/>
      <c r="C122" s="378"/>
      <c r="D122" s="378"/>
      <c r="E122" s="378"/>
      <c r="F122" s="378"/>
      <c r="G122" s="378"/>
      <c r="H122" s="378"/>
      <c r="I122" s="378"/>
      <c r="J122" s="128"/>
      <c r="K122" s="93"/>
    </row>
    <row r="123" spans="1:11" ht="13.5">
      <c r="A123" s="101"/>
      <c r="B123" s="378"/>
      <c r="C123" s="378"/>
      <c r="D123" s="378"/>
      <c r="E123" s="378"/>
      <c r="F123" s="378"/>
      <c r="G123" s="378"/>
      <c r="H123" s="378"/>
      <c r="I123" s="378"/>
      <c r="J123" s="128"/>
      <c r="K123" s="93"/>
    </row>
    <row r="124" spans="1:11" ht="13.5">
      <c r="A124" s="101" t="s">
        <v>39</v>
      </c>
      <c r="B124" s="378"/>
      <c r="C124" s="378"/>
      <c r="D124" s="378"/>
      <c r="E124" s="378"/>
      <c r="F124" s="378"/>
      <c r="G124" s="378"/>
      <c r="H124" s="378"/>
      <c r="I124" s="378"/>
      <c r="J124" s="128"/>
      <c r="K124" s="93"/>
    </row>
    <row r="125" spans="1:11" ht="13.5">
      <c r="A125" s="101" t="s">
        <v>40</v>
      </c>
      <c r="B125" s="378"/>
      <c r="C125" s="378"/>
      <c r="D125" s="378"/>
      <c r="E125" s="378"/>
      <c r="F125" s="378"/>
      <c r="G125" s="378"/>
      <c r="H125" s="378"/>
      <c r="I125" s="378"/>
      <c r="J125" s="128"/>
      <c r="K125" s="93"/>
    </row>
    <row r="126" spans="1:12" ht="13.5">
      <c r="A126" s="152" t="s">
        <v>43</v>
      </c>
      <c r="B126" s="376"/>
      <c r="C126" s="376"/>
      <c r="D126" s="376"/>
      <c r="E126" s="376"/>
      <c r="F126" s="376"/>
      <c r="G126" s="376"/>
      <c r="H126" s="376"/>
      <c r="I126" s="376"/>
      <c r="J126" s="131">
        <f>SUM(J111:J125)</f>
        <v>0</v>
      </c>
      <c r="K126" s="153"/>
      <c r="L126" s="51"/>
    </row>
    <row r="127" spans="1:11" ht="13.5">
      <c r="A127" s="159" t="s">
        <v>84</v>
      </c>
      <c r="B127" s="382" t="s">
        <v>187</v>
      </c>
      <c r="C127" s="383"/>
      <c r="D127" s="383"/>
      <c r="E127" s="384" t="s">
        <v>188</v>
      </c>
      <c r="F127" s="384"/>
      <c r="G127" s="384"/>
      <c r="H127" s="384" t="s">
        <v>189</v>
      </c>
      <c r="I127" s="385"/>
      <c r="J127" s="132"/>
      <c r="K127" s="153"/>
    </row>
    <row r="128" spans="1:11" ht="13.5">
      <c r="A128" s="102" t="s">
        <v>83</v>
      </c>
      <c r="B128" s="389"/>
      <c r="C128" s="390"/>
      <c r="D128" s="390"/>
      <c r="E128" s="390"/>
      <c r="F128" s="390"/>
      <c r="G128" s="390"/>
      <c r="H128" s="390"/>
      <c r="I128" s="391"/>
      <c r="J128" s="132"/>
      <c r="K128" s="93"/>
    </row>
    <row r="129" spans="1:11" ht="13.5">
      <c r="A129" s="102" t="s">
        <v>85</v>
      </c>
      <c r="B129" s="389"/>
      <c r="C129" s="390"/>
      <c r="D129" s="390"/>
      <c r="E129" s="390"/>
      <c r="F129" s="390"/>
      <c r="G129" s="390"/>
      <c r="H129" s="390"/>
      <c r="I129" s="391"/>
      <c r="J129" s="132"/>
      <c r="K129" s="93"/>
    </row>
    <row r="130" spans="1:11" ht="13.5">
      <c r="A130" s="102" t="s">
        <v>86</v>
      </c>
      <c r="B130" s="389"/>
      <c r="C130" s="390"/>
      <c r="D130" s="390"/>
      <c r="E130" s="390"/>
      <c r="F130" s="390"/>
      <c r="G130" s="390"/>
      <c r="H130" s="390"/>
      <c r="I130" s="391"/>
      <c r="J130" s="132"/>
      <c r="K130" s="93"/>
    </row>
    <row r="131" spans="1:11" ht="13.5">
      <c r="A131" s="154" t="s">
        <v>87</v>
      </c>
      <c r="B131" s="379"/>
      <c r="C131" s="379"/>
      <c r="D131" s="379"/>
      <c r="E131" s="379"/>
      <c r="F131" s="379"/>
      <c r="G131" s="379"/>
      <c r="H131" s="380">
        <f>SUM(H128:I130)</f>
        <v>0</v>
      </c>
      <c r="I131" s="380"/>
      <c r="J131" s="132"/>
      <c r="K131" s="153"/>
    </row>
    <row r="132" spans="1:11" ht="27.75" customHeight="1" thickBot="1">
      <c r="A132" s="155" t="s">
        <v>93</v>
      </c>
      <c r="B132" s="381"/>
      <c r="C132" s="381"/>
      <c r="D132" s="381"/>
      <c r="E132" s="381"/>
      <c r="F132" s="381"/>
      <c r="G132" s="381"/>
      <c r="H132" s="381"/>
      <c r="I132" s="381"/>
      <c r="J132" s="133">
        <f>J73+J86+J95+J103+J108+J126</f>
        <v>0</v>
      </c>
      <c r="K132" s="156"/>
    </row>
    <row r="133" spans="1:12" ht="15" thickBot="1">
      <c r="A133" s="78"/>
      <c r="B133" s="80"/>
      <c r="C133" s="80"/>
      <c r="D133" s="80"/>
      <c r="E133" s="80"/>
      <c r="F133" s="80"/>
      <c r="G133" s="80"/>
      <c r="H133" s="80"/>
      <c r="I133" s="80"/>
      <c r="J133" s="80"/>
      <c r="K133" s="78"/>
      <c r="L133" s="78"/>
    </row>
    <row r="134" spans="1:11" ht="24.75" customHeight="1" thickBot="1">
      <c r="A134" s="157" t="s">
        <v>124</v>
      </c>
      <c r="B134" s="90"/>
      <c r="C134" s="90"/>
      <c r="D134" s="90"/>
      <c r="E134" s="90"/>
      <c r="F134" s="90"/>
      <c r="G134" s="90"/>
      <c r="H134" s="90"/>
      <c r="I134" s="90"/>
      <c r="J134" s="134">
        <f>J52-J132</f>
        <v>0</v>
      </c>
      <c r="K134" s="158"/>
    </row>
  </sheetData>
  <sheetProtection/>
  <mergeCells count="140">
    <mergeCell ref="B131:G131"/>
    <mergeCell ref="H131:I131"/>
    <mergeCell ref="B132:I132"/>
    <mergeCell ref="K55:K58"/>
    <mergeCell ref="B129:D129"/>
    <mergeCell ref="E129:G129"/>
    <mergeCell ref="H129:I129"/>
    <mergeCell ref="B130:D130"/>
    <mergeCell ref="E130:G130"/>
    <mergeCell ref="H130:I130"/>
    <mergeCell ref="B125:I125"/>
    <mergeCell ref="B126:I126"/>
    <mergeCell ref="B127:D127"/>
    <mergeCell ref="E127:G127"/>
    <mergeCell ref="H127:I127"/>
    <mergeCell ref="B128:D128"/>
    <mergeCell ref="E128:G128"/>
    <mergeCell ref="H128:I128"/>
    <mergeCell ref="B119:I119"/>
    <mergeCell ref="B120:I120"/>
    <mergeCell ref="B121:I121"/>
    <mergeCell ref="B122:I122"/>
    <mergeCell ref="B123:I123"/>
    <mergeCell ref="B124:I124"/>
    <mergeCell ref="B113:I113"/>
    <mergeCell ref="B114:I114"/>
    <mergeCell ref="B115:I115"/>
    <mergeCell ref="B116:I116"/>
    <mergeCell ref="B117:I117"/>
    <mergeCell ref="B118:I118"/>
    <mergeCell ref="B107:I107"/>
    <mergeCell ref="B108:I108"/>
    <mergeCell ref="B109:I109"/>
    <mergeCell ref="B110:I110"/>
    <mergeCell ref="B111:I111"/>
    <mergeCell ref="B112:I112"/>
    <mergeCell ref="B101:I101"/>
    <mergeCell ref="B102:I102"/>
    <mergeCell ref="B103:I103"/>
    <mergeCell ref="B104:I104"/>
    <mergeCell ref="B105:I105"/>
    <mergeCell ref="B106:I106"/>
    <mergeCell ref="B95:I95"/>
    <mergeCell ref="B96:I96"/>
    <mergeCell ref="B97:I97"/>
    <mergeCell ref="B98:I98"/>
    <mergeCell ref="B99:I99"/>
    <mergeCell ref="B100:I100"/>
    <mergeCell ref="B89:I89"/>
    <mergeCell ref="B90:I90"/>
    <mergeCell ref="B91:I91"/>
    <mergeCell ref="B92:I92"/>
    <mergeCell ref="B93:I93"/>
    <mergeCell ref="B94:I94"/>
    <mergeCell ref="B83:I83"/>
    <mergeCell ref="B84:I84"/>
    <mergeCell ref="B85:I85"/>
    <mergeCell ref="B86:I86"/>
    <mergeCell ref="B87:I87"/>
    <mergeCell ref="B88:I88"/>
    <mergeCell ref="B77:I77"/>
    <mergeCell ref="B78:I78"/>
    <mergeCell ref="B79:I79"/>
    <mergeCell ref="B80:I80"/>
    <mergeCell ref="B81:I81"/>
    <mergeCell ref="B82:I82"/>
    <mergeCell ref="B71:I71"/>
    <mergeCell ref="B72:I72"/>
    <mergeCell ref="B73:I73"/>
    <mergeCell ref="B74:I74"/>
    <mergeCell ref="B75:I75"/>
    <mergeCell ref="B76:I76"/>
    <mergeCell ref="B65:I65"/>
    <mergeCell ref="B66:I66"/>
    <mergeCell ref="B67:I67"/>
    <mergeCell ref="B68:I68"/>
    <mergeCell ref="B69:I69"/>
    <mergeCell ref="B70:I70"/>
    <mergeCell ref="B59:I59"/>
    <mergeCell ref="B60:I60"/>
    <mergeCell ref="B61:I61"/>
    <mergeCell ref="B62:I62"/>
    <mergeCell ref="B63:I63"/>
    <mergeCell ref="B64:I64"/>
    <mergeCell ref="B50:I50"/>
    <mergeCell ref="B51:I51"/>
    <mergeCell ref="B52:I52"/>
    <mergeCell ref="A53:K54"/>
    <mergeCell ref="B55:I58"/>
    <mergeCell ref="J55:J58"/>
    <mergeCell ref="B44:I44"/>
    <mergeCell ref="B45:I45"/>
    <mergeCell ref="B46:I46"/>
    <mergeCell ref="B47:I47"/>
    <mergeCell ref="B48:I48"/>
    <mergeCell ref="B49:I49"/>
    <mergeCell ref="B41:C41"/>
    <mergeCell ref="D41:E41"/>
    <mergeCell ref="F41:G41"/>
    <mergeCell ref="H41:I41"/>
    <mergeCell ref="B42:I42"/>
    <mergeCell ref="B43:I43"/>
    <mergeCell ref="B33:C33"/>
    <mergeCell ref="D33:E33"/>
    <mergeCell ref="F33:G33"/>
    <mergeCell ref="H33:I33"/>
    <mergeCell ref="J34:J39"/>
    <mergeCell ref="B40:C40"/>
    <mergeCell ref="D40:E40"/>
    <mergeCell ref="F40:G40"/>
    <mergeCell ref="H40:I40"/>
    <mergeCell ref="B24:I24"/>
    <mergeCell ref="J24:J32"/>
    <mergeCell ref="B25:C25"/>
    <mergeCell ref="D25:I25"/>
    <mergeCell ref="B26:C26"/>
    <mergeCell ref="D26:I26"/>
    <mergeCell ref="B17:C17"/>
    <mergeCell ref="D17:E17"/>
    <mergeCell ref="F17:G17"/>
    <mergeCell ref="H17:I17"/>
    <mergeCell ref="J18:J22"/>
    <mergeCell ref="B23:C23"/>
    <mergeCell ref="D23:E23"/>
    <mergeCell ref="F23:G23"/>
    <mergeCell ref="H23:I23"/>
    <mergeCell ref="B9:I9"/>
    <mergeCell ref="J9:J16"/>
    <mergeCell ref="B10:C10"/>
    <mergeCell ref="D10:I10"/>
    <mergeCell ref="B11:C11"/>
    <mergeCell ref="D11:I11"/>
    <mergeCell ref="A1:J1"/>
    <mergeCell ref="B4:D4"/>
    <mergeCell ref="B5:D5"/>
    <mergeCell ref="B6:D6"/>
    <mergeCell ref="B8:C8"/>
    <mergeCell ref="D8:E8"/>
    <mergeCell ref="F8:G8"/>
    <mergeCell ref="H8:I8"/>
  </mergeCells>
  <printOptions/>
  <pageMargins left="0.75" right="0.75" top="1" bottom="1" header="0.5" footer="0.5"/>
  <pageSetup fitToHeight="3" fitToWidth="1" orientation="landscape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workbookViewId="0" topLeftCell="A1">
      <selection activeCell="D11" sqref="D11:I11"/>
    </sheetView>
  </sheetViews>
  <sheetFormatPr defaultColWidth="8.875" defaultRowHeight="15.75"/>
  <cols>
    <col min="1" max="1" width="36.00390625" style="45" customWidth="1"/>
    <col min="2" max="9" width="9.375" style="45" customWidth="1"/>
    <col min="10" max="10" width="18.625" style="46" customWidth="1"/>
    <col min="11" max="11" width="45.875" style="45" customWidth="1"/>
    <col min="12" max="12" width="10.50390625" style="45" bestFit="1" customWidth="1"/>
    <col min="13" max="16384" width="8.875" style="45" customWidth="1"/>
  </cols>
  <sheetData>
    <row r="1" spans="1:10" ht="13.5">
      <c r="A1" s="342" t="s">
        <v>149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6:7" ht="13.5">
      <c r="F2" s="25"/>
      <c r="G2" s="25"/>
    </row>
    <row r="3" spans="6:7" ht="13.5">
      <c r="F3" s="47"/>
      <c r="G3" s="48"/>
    </row>
    <row r="4" spans="1:7" ht="13.5">
      <c r="A4" s="29" t="s">
        <v>0</v>
      </c>
      <c r="B4" s="343">
        <f>'Signatures Page'!$C$6</f>
        <v>0</v>
      </c>
      <c r="C4" s="343"/>
      <c r="D4" s="343"/>
      <c r="E4" s="25"/>
      <c r="F4" s="25"/>
      <c r="G4" s="25"/>
    </row>
    <row r="5" spans="1:5" ht="13.5">
      <c r="A5" s="29" t="s">
        <v>1</v>
      </c>
      <c r="B5" s="343">
        <f>'Signatures Page'!$C$7</f>
        <v>0</v>
      </c>
      <c r="C5" s="343"/>
      <c r="D5" s="343"/>
      <c r="E5" s="49"/>
    </row>
    <row r="6" spans="1:4" ht="13.5">
      <c r="A6" s="29" t="s">
        <v>18</v>
      </c>
      <c r="B6" s="344">
        <f>'Signatures Page'!$C$9</f>
        <v>0</v>
      </c>
      <c r="C6" s="344"/>
      <c r="D6" s="344"/>
    </row>
    <row r="7" spans="1:4" ht="15" thickBot="1">
      <c r="A7" s="29"/>
      <c r="B7" s="50"/>
      <c r="C7" s="50"/>
      <c r="D7" s="50"/>
    </row>
    <row r="8" spans="1:11" ht="15.75" customHeight="1" thickBot="1">
      <c r="A8" s="176" t="s">
        <v>31</v>
      </c>
      <c r="B8" s="395" t="str">
        <f>"Summer II-"&amp;('Signatures Page'!$C$8+3)</f>
        <v>Summer II-3</v>
      </c>
      <c r="C8" s="393"/>
      <c r="D8" s="393" t="str">
        <f>"Fall-"&amp;('Signatures Page'!$C$8+3)</f>
        <v>Fall-3</v>
      </c>
      <c r="E8" s="393"/>
      <c r="F8" s="393" t="str">
        <f>"Spring-"&amp;('Signatures Page'!$C$8+4)</f>
        <v>Spring-4</v>
      </c>
      <c r="G8" s="393"/>
      <c r="H8" s="393" t="str">
        <f>"Summer I-"&amp;('Signatures Page'!$C$8+4)</f>
        <v>Summer I-4</v>
      </c>
      <c r="I8" s="394"/>
      <c r="J8" s="187" t="s">
        <v>174</v>
      </c>
      <c r="K8" s="171" t="s">
        <v>195</v>
      </c>
    </row>
    <row r="9" spans="1:11" ht="13.5">
      <c r="A9" s="178" t="s">
        <v>108</v>
      </c>
      <c r="B9" s="396"/>
      <c r="C9" s="397"/>
      <c r="D9" s="397"/>
      <c r="E9" s="397"/>
      <c r="F9" s="397"/>
      <c r="G9" s="397"/>
      <c r="H9" s="397"/>
      <c r="I9" s="398"/>
      <c r="J9" s="442"/>
      <c r="K9" s="179"/>
    </row>
    <row r="10" spans="1:11" ht="13.5" customHeight="1">
      <c r="A10" s="106" t="s">
        <v>171</v>
      </c>
      <c r="B10" s="404"/>
      <c r="C10" s="405"/>
      <c r="D10" s="425" t="s">
        <v>220</v>
      </c>
      <c r="E10" s="426"/>
      <c r="F10" s="426"/>
      <c r="G10" s="426"/>
      <c r="H10" s="426"/>
      <c r="I10" s="426"/>
      <c r="J10" s="443"/>
      <c r="K10" s="172"/>
    </row>
    <row r="11" spans="1:11" ht="13.5">
      <c r="A11" s="106" t="s">
        <v>197</v>
      </c>
      <c r="B11" s="406"/>
      <c r="C11" s="407"/>
      <c r="D11" s="425" t="s">
        <v>179</v>
      </c>
      <c r="E11" s="426"/>
      <c r="F11" s="426"/>
      <c r="G11" s="426"/>
      <c r="H11" s="426"/>
      <c r="I11" s="426"/>
      <c r="J11" s="443"/>
      <c r="K11" s="172"/>
    </row>
    <row r="12" spans="1:11" ht="13.5">
      <c r="A12" s="154" t="s">
        <v>104</v>
      </c>
      <c r="B12" s="103" t="s">
        <v>169</v>
      </c>
      <c r="C12" s="76" t="s">
        <v>102</v>
      </c>
      <c r="D12" s="76" t="s">
        <v>169</v>
      </c>
      <c r="E12" s="76" t="s">
        <v>102</v>
      </c>
      <c r="F12" s="76" t="s">
        <v>169</v>
      </c>
      <c r="G12" s="76" t="s">
        <v>102</v>
      </c>
      <c r="H12" s="76" t="s">
        <v>169</v>
      </c>
      <c r="I12" s="91" t="s">
        <v>102</v>
      </c>
      <c r="J12" s="443"/>
      <c r="K12" s="150"/>
    </row>
    <row r="13" spans="1:11" ht="13.5">
      <c r="A13" s="106" t="s">
        <v>57</v>
      </c>
      <c r="B13" s="104"/>
      <c r="C13" s="81"/>
      <c r="D13" s="81"/>
      <c r="E13" s="81"/>
      <c r="F13" s="82"/>
      <c r="G13" s="82"/>
      <c r="H13" s="82"/>
      <c r="I13" s="83"/>
      <c r="J13" s="443"/>
      <c r="K13" s="172"/>
    </row>
    <row r="14" spans="1:11" ht="13.5">
      <c r="A14" s="106" t="s">
        <v>96</v>
      </c>
      <c r="B14" s="104"/>
      <c r="C14" s="81"/>
      <c r="D14" s="81"/>
      <c r="E14" s="81"/>
      <c r="F14" s="82"/>
      <c r="G14" s="82"/>
      <c r="H14" s="82"/>
      <c r="I14" s="83"/>
      <c r="J14" s="443"/>
      <c r="K14" s="172"/>
    </row>
    <row r="15" spans="1:11" ht="13.5">
      <c r="A15" s="106" t="s">
        <v>97</v>
      </c>
      <c r="B15" s="104"/>
      <c r="C15" s="81"/>
      <c r="D15" s="81"/>
      <c r="E15" s="81"/>
      <c r="F15" s="82"/>
      <c r="G15" s="82"/>
      <c r="H15" s="82"/>
      <c r="I15" s="83"/>
      <c r="J15" s="443"/>
      <c r="K15" s="172"/>
    </row>
    <row r="16" spans="1:11" ht="13.5">
      <c r="A16" s="106" t="s">
        <v>98</v>
      </c>
      <c r="B16" s="104"/>
      <c r="C16" s="81"/>
      <c r="D16" s="81"/>
      <c r="E16" s="81"/>
      <c r="F16" s="82"/>
      <c r="G16" s="82"/>
      <c r="H16" s="82"/>
      <c r="I16" s="83"/>
      <c r="J16" s="443"/>
      <c r="K16" s="172"/>
    </row>
    <row r="17" spans="1:11" ht="15.75" customHeight="1">
      <c r="A17" s="167" t="s">
        <v>79</v>
      </c>
      <c r="B17" s="401">
        <f>SUM(B13:B16)*$B$10</f>
        <v>0</v>
      </c>
      <c r="C17" s="444"/>
      <c r="D17" s="444">
        <f>SUM(D13:D16)*$B$10</f>
        <v>0</v>
      </c>
      <c r="E17" s="444"/>
      <c r="F17" s="444">
        <f>SUM(F13:F16)*$B$10</f>
        <v>0</v>
      </c>
      <c r="G17" s="444"/>
      <c r="H17" s="444">
        <f>SUM(H13:H16)*$B$10</f>
        <v>0</v>
      </c>
      <c r="I17" s="400"/>
      <c r="J17" s="174">
        <f>B17+D17+F17+H17</f>
        <v>0</v>
      </c>
      <c r="K17" s="150"/>
    </row>
    <row r="18" spans="1:11" ht="13.5">
      <c r="A18" s="167" t="s">
        <v>105</v>
      </c>
      <c r="B18" s="103" t="s">
        <v>169</v>
      </c>
      <c r="C18" s="76" t="s">
        <v>170</v>
      </c>
      <c r="D18" s="76" t="s">
        <v>169</v>
      </c>
      <c r="E18" s="76" t="s">
        <v>170</v>
      </c>
      <c r="F18" s="76" t="s">
        <v>169</v>
      </c>
      <c r="G18" s="76" t="s">
        <v>170</v>
      </c>
      <c r="H18" s="76" t="s">
        <v>169</v>
      </c>
      <c r="I18" s="91" t="s">
        <v>170</v>
      </c>
      <c r="J18" s="445"/>
      <c r="K18" s="173"/>
    </row>
    <row r="19" spans="1:11" ht="13.5">
      <c r="A19" s="106" t="s">
        <v>58</v>
      </c>
      <c r="B19" s="104"/>
      <c r="C19" s="84"/>
      <c r="D19" s="81"/>
      <c r="E19" s="84"/>
      <c r="F19" s="82"/>
      <c r="G19" s="85"/>
      <c r="H19" s="82"/>
      <c r="I19" s="108"/>
      <c r="J19" s="446"/>
      <c r="K19" s="172"/>
    </row>
    <row r="20" spans="1:11" ht="13.5">
      <c r="A20" s="106" t="s">
        <v>99</v>
      </c>
      <c r="B20" s="104"/>
      <c r="C20" s="84"/>
      <c r="D20" s="81"/>
      <c r="E20" s="84"/>
      <c r="F20" s="82"/>
      <c r="G20" s="85"/>
      <c r="H20" s="82"/>
      <c r="I20" s="108"/>
      <c r="J20" s="446"/>
      <c r="K20" s="172"/>
    </row>
    <row r="21" spans="1:11" ht="13.5">
      <c r="A21" s="106" t="s">
        <v>100</v>
      </c>
      <c r="B21" s="104"/>
      <c r="C21" s="84"/>
      <c r="D21" s="81"/>
      <c r="E21" s="84"/>
      <c r="F21" s="82"/>
      <c r="G21" s="85"/>
      <c r="H21" s="82"/>
      <c r="I21" s="108"/>
      <c r="J21" s="446"/>
      <c r="K21" s="172"/>
    </row>
    <row r="22" spans="1:11" ht="13.5">
      <c r="A22" s="106" t="s">
        <v>101</v>
      </c>
      <c r="B22" s="104"/>
      <c r="C22" s="84"/>
      <c r="D22" s="81"/>
      <c r="E22" s="84"/>
      <c r="F22" s="82"/>
      <c r="G22" s="85"/>
      <c r="H22" s="82"/>
      <c r="I22" s="108"/>
      <c r="J22" s="447"/>
      <c r="K22" s="172"/>
    </row>
    <row r="23" spans="1:11" ht="15.75" customHeight="1" thickBot="1">
      <c r="A23" s="180" t="s">
        <v>80</v>
      </c>
      <c r="B23" s="448">
        <f>((B19*C19)+(B20*C20)+(B21*C21)+(B22*C22))*$B$11</f>
        <v>0</v>
      </c>
      <c r="C23" s="449"/>
      <c r="D23" s="449">
        <f>((D19*E19)+(D20*E20)+(D21*E21)+(D22*E22))*$B$11</f>
        <v>0</v>
      </c>
      <c r="E23" s="449"/>
      <c r="F23" s="449">
        <f>((F19*G19)+(F20*G20)+(F21*G21)+(F22*G22))*$B$11</f>
        <v>0</v>
      </c>
      <c r="G23" s="449"/>
      <c r="H23" s="449">
        <f>((H19*I19)+(H20*I20)+(H21*I21)+(H22*I22))*$B$11</f>
        <v>0</v>
      </c>
      <c r="I23" s="450"/>
      <c r="J23" s="181">
        <f>B23+D23+F23+H23</f>
        <v>0</v>
      </c>
      <c r="K23" s="182"/>
    </row>
    <row r="24" spans="1:11" ht="13.5">
      <c r="A24" s="169" t="s">
        <v>109</v>
      </c>
      <c r="B24" s="396" t="s">
        <v>172</v>
      </c>
      <c r="C24" s="397"/>
      <c r="D24" s="397"/>
      <c r="E24" s="397"/>
      <c r="F24" s="397"/>
      <c r="G24" s="397"/>
      <c r="H24" s="397"/>
      <c r="I24" s="398"/>
      <c r="J24" s="451"/>
      <c r="K24" s="186"/>
    </row>
    <row r="25" spans="1:11" ht="13.5" customHeight="1">
      <c r="A25" s="106" t="s">
        <v>171</v>
      </c>
      <c r="B25" s="430"/>
      <c r="C25" s="431"/>
      <c r="D25" s="425" t="s">
        <v>175</v>
      </c>
      <c r="E25" s="426"/>
      <c r="F25" s="426"/>
      <c r="G25" s="426"/>
      <c r="H25" s="426"/>
      <c r="I25" s="426"/>
      <c r="J25" s="446"/>
      <c r="K25" s="95"/>
    </row>
    <row r="26" spans="1:11" ht="13.5" customHeight="1">
      <c r="A26" s="106" t="s">
        <v>197</v>
      </c>
      <c r="B26" s="476"/>
      <c r="C26" s="477"/>
      <c r="D26" s="425" t="s">
        <v>179</v>
      </c>
      <c r="E26" s="426"/>
      <c r="F26" s="426"/>
      <c r="G26" s="426"/>
      <c r="H26" s="426"/>
      <c r="I26" s="426"/>
      <c r="J26" s="446"/>
      <c r="K26" s="95"/>
    </row>
    <row r="27" spans="1:11" ht="13.5">
      <c r="A27" s="154" t="s">
        <v>104</v>
      </c>
      <c r="B27" s="103" t="s">
        <v>169</v>
      </c>
      <c r="C27" s="76" t="s">
        <v>102</v>
      </c>
      <c r="D27" s="76" t="s">
        <v>169</v>
      </c>
      <c r="E27" s="76" t="s">
        <v>102</v>
      </c>
      <c r="F27" s="76" t="s">
        <v>169</v>
      </c>
      <c r="G27" s="76" t="s">
        <v>102</v>
      </c>
      <c r="H27" s="76" t="s">
        <v>169</v>
      </c>
      <c r="I27" s="91" t="s">
        <v>102</v>
      </c>
      <c r="J27" s="446"/>
      <c r="K27" s="159"/>
    </row>
    <row r="28" spans="1:11" ht="13.5">
      <c r="A28" s="106" t="s">
        <v>59</v>
      </c>
      <c r="B28" s="104"/>
      <c r="C28" s="81"/>
      <c r="D28" s="81"/>
      <c r="E28" s="81"/>
      <c r="F28" s="82"/>
      <c r="G28" s="82"/>
      <c r="H28" s="82"/>
      <c r="I28" s="83"/>
      <c r="J28" s="446"/>
      <c r="K28" s="95"/>
    </row>
    <row r="29" spans="1:11" ht="13.5">
      <c r="A29" s="106" t="s">
        <v>60</v>
      </c>
      <c r="B29" s="104"/>
      <c r="C29" s="81"/>
      <c r="D29" s="81"/>
      <c r="E29" s="81"/>
      <c r="F29" s="82"/>
      <c r="G29" s="82"/>
      <c r="H29" s="82"/>
      <c r="I29" s="83"/>
      <c r="J29" s="446"/>
      <c r="K29" s="95"/>
    </row>
    <row r="30" spans="1:11" ht="13.5">
      <c r="A30" s="106" t="s">
        <v>61</v>
      </c>
      <c r="B30" s="104"/>
      <c r="C30" s="81"/>
      <c r="D30" s="81"/>
      <c r="E30" s="81"/>
      <c r="F30" s="82"/>
      <c r="G30" s="82"/>
      <c r="H30" s="82"/>
      <c r="I30" s="83"/>
      <c r="J30" s="446"/>
      <c r="K30" s="95"/>
    </row>
    <row r="31" spans="1:11" ht="13.5">
      <c r="A31" s="106" t="s">
        <v>62</v>
      </c>
      <c r="B31" s="104"/>
      <c r="C31" s="81"/>
      <c r="D31" s="81"/>
      <c r="E31" s="81"/>
      <c r="F31" s="82"/>
      <c r="G31" s="82"/>
      <c r="H31" s="82"/>
      <c r="I31" s="83"/>
      <c r="J31" s="446"/>
      <c r="K31" s="95"/>
    </row>
    <row r="32" spans="1:11" ht="13.5">
      <c r="A32" s="106" t="s">
        <v>63</v>
      </c>
      <c r="B32" s="104"/>
      <c r="C32" s="81"/>
      <c r="D32" s="81"/>
      <c r="E32" s="81"/>
      <c r="F32" s="82"/>
      <c r="G32" s="82"/>
      <c r="H32" s="82"/>
      <c r="I32" s="83"/>
      <c r="J32" s="447"/>
      <c r="K32" s="95"/>
    </row>
    <row r="33" spans="1:11" ht="15.75" customHeight="1">
      <c r="A33" s="167" t="s">
        <v>79</v>
      </c>
      <c r="B33" s="414">
        <f>SUM(B28:B32)*$B$25</f>
        <v>0</v>
      </c>
      <c r="C33" s="401"/>
      <c r="D33" s="400">
        <f>SUM(D28:D32)*$B$25</f>
        <v>0</v>
      </c>
      <c r="E33" s="401"/>
      <c r="F33" s="400">
        <f>SUM(F28:F32)*$B$25</f>
        <v>0</v>
      </c>
      <c r="G33" s="401"/>
      <c r="H33" s="400">
        <f>SUM(H28:H32)*$B$25</f>
        <v>0</v>
      </c>
      <c r="I33" s="414"/>
      <c r="J33" s="174">
        <f>B33+D33+F33+H33</f>
        <v>0</v>
      </c>
      <c r="K33" s="150"/>
    </row>
    <row r="34" spans="1:11" ht="13.5">
      <c r="A34" s="167" t="s">
        <v>105</v>
      </c>
      <c r="B34" s="103" t="s">
        <v>169</v>
      </c>
      <c r="C34" s="77" t="s">
        <v>103</v>
      </c>
      <c r="D34" s="76" t="s">
        <v>169</v>
      </c>
      <c r="E34" s="77" t="s">
        <v>103</v>
      </c>
      <c r="F34" s="76" t="s">
        <v>169</v>
      </c>
      <c r="G34" s="77" t="s">
        <v>103</v>
      </c>
      <c r="H34" s="76" t="s">
        <v>169</v>
      </c>
      <c r="I34" s="109" t="s">
        <v>103</v>
      </c>
      <c r="J34" s="445"/>
      <c r="K34" s="159"/>
    </row>
    <row r="35" spans="1:11" ht="13.5">
      <c r="A35" s="106" t="s">
        <v>64</v>
      </c>
      <c r="B35" s="105"/>
      <c r="C35" s="87"/>
      <c r="D35" s="86"/>
      <c r="E35" s="87"/>
      <c r="F35" s="88"/>
      <c r="G35" s="89"/>
      <c r="H35" s="88"/>
      <c r="I35" s="110"/>
      <c r="J35" s="446"/>
      <c r="K35" s="95"/>
    </row>
    <row r="36" spans="1:11" ht="13.5">
      <c r="A36" s="106" t="s">
        <v>65</v>
      </c>
      <c r="B36" s="105"/>
      <c r="C36" s="87"/>
      <c r="D36" s="86"/>
      <c r="E36" s="87"/>
      <c r="F36" s="88"/>
      <c r="G36" s="89"/>
      <c r="H36" s="88"/>
      <c r="I36" s="110"/>
      <c r="J36" s="446"/>
      <c r="K36" s="95"/>
    </row>
    <row r="37" spans="1:11" ht="13.5">
      <c r="A37" s="106" t="s">
        <v>66</v>
      </c>
      <c r="B37" s="105"/>
      <c r="C37" s="87"/>
      <c r="D37" s="86"/>
      <c r="E37" s="87"/>
      <c r="F37" s="88"/>
      <c r="G37" s="89"/>
      <c r="H37" s="88"/>
      <c r="I37" s="110"/>
      <c r="J37" s="446"/>
      <c r="K37" s="95"/>
    </row>
    <row r="38" spans="1:11" ht="13.5">
      <c r="A38" s="106" t="s">
        <v>67</v>
      </c>
      <c r="B38" s="105"/>
      <c r="C38" s="87"/>
      <c r="D38" s="86"/>
      <c r="E38" s="87"/>
      <c r="F38" s="88"/>
      <c r="G38" s="89"/>
      <c r="H38" s="88"/>
      <c r="I38" s="110"/>
      <c r="J38" s="446"/>
      <c r="K38" s="95"/>
    </row>
    <row r="39" spans="1:11" ht="13.5">
      <c r="A39" s="106" t="s">
        <v>68</v>
      </c>
      <c r="B39" s="105"/>
      <c r="C39" s="87"/>
      <c r="D39" s="86"/>
      <c r="E39" s="87"/>
      <c r="F39" s="88"/>
      <c r="G39" s="89"/>
      <c r="H39" s="88"/>
      <c r="I39" s="110"/>
      <c r="J39" s="447"/>
      <c r="K39" s="95"/>
    </row>
    <row r="40" spans="1:11" ht="15.75" customHeight="1" thickBot="1">
      <c r="A40" s="180" t="s">
        <v>80</v>
      </c>
      <c r="B40" s="448">
        <f>((B35*C35)+(B36*C36)+(B37*C37)+(B38*C38)+(B39*C39))*$B$26</f>
        <v>0</v>
      </c>
      <c r="C40" s="449"/>
      <c r="D40" s="449">
        <f>((D35*E35)+(D36*E36)+(D37*E37)+(D38*E38)+(D39*E39))*$B$26</f>
        <v>0</v>
      </c>
      <c r="E40" s="449"/>
      <c r="F40" s="449">
        <f>((F35*G35)+(F36*G36)+(F37*G37)+(F38*G38)+(F39*G39))*$B$26</f>
        <v>0</v>
      </c>
      <c r="G40" s="449"/>
      <c r="H40" s="449">
        <f>((H35*I35)+(H36*I36)+(H37*I37)+(H38*I38)+(H39*I39))*$B$26</f>
        <v>0</v>
      </c>
      <c r="I40" s="450"/>
      <c r="J40" s="181">
        <f>B40+D40+F40+H40</f>
        <v>0</v>
      </c>
      <c r="K40" s="182"/>
    </row>
    <row r="41" spans="1:11" ht="27.75" customHeight="1" thickBot="1">
      <c r="A41" s="183" t="s">
        <v>107</v>
      </c>
      <c r="B41" s="452">
        <f>B17+B23+B33+B40</f>
        <v>0</v>
      </c>
      <c r="C41" s="453"/>
      <c r="D41" s="453">
        <f>D17+D23+D33+D40</f>
        <v>0</v>
      </c>
      <c r="E41" s="453"/>
      <c r="F41" s="453">
        <f>F17+F23+F33+F40</f>
        <v>0</v>
      </c>
      <c r="G41" s="453"/>
      <c r="H41" s="453">
        <f>H17+H23+H33+H40</f>
        <v>0</v>
      </c>
      <c r="I41" s="454"/>
      <c r="J41" s="184">
        <f>J17+J23+J33+J40</f>
        <v>0</v>
      </c>
      <c r="K41" s="185"/>
    </row>
    <row r="42" spans="1:11" ht="15.75" customHeight="1">
      <c r="A42" s="107" t="s">
        <v>106</v>
      </c>
      <c r="B42" s="429" t="s">
        <v>173</v>
      </c>
      <c r="C42" s="429"/>
      <c r="D42" s="429"/>
      <c r="E42" s="429"/>
      <c r="F42" s="429"/>
      <c r="G42" s="429"/>
      <c r="H42" s="429"/>
      <c r="I42" s="429"/>
      <c r="J42" s="139" t="s">
        <v>174</v>
      </c>
      <c r="K42" s="92" t="s">
        <v>196</v>
      </c>
    </row>
    <row r="43" spans="1:11" ht="15" customHeight="1">
      <c r="A43" s="106" t="s">
        <v>46</v>
      </c>
      <c r="B43" s="418"/>
      <c r="C43" s="418"/>
      <c r="D43" s="418"/>
      <c r="E43" s="418"/>
      <c r="F43" s="418"/>
      <c r="G43" s="418"/>
      <c r="H43" s="418"/>
      <c r="I43" s="418"/>
      <c r="J43" s="128"/>
      <c r="K43" s="79"/>
    </row>
    <row r="44" spans="1:11" ht="13.5">
      <c r="A44" s="106" t="s">
        <v>47</v>
      </c>
      <c r="B44" s="430"/>
      <c r="C44" s="431"/>
      <c r="D44" s="431"/>
      <c r="E44" s="431"/>
      <c r="F44" s="431"/>
      <c r="G44" s="431"/>
      <c r="H44" s="431"/>
      <c r="I44" s="432"/>
      <c r="J44" s="128"/>
      <c r="K44" s="79"/>
    </row>
    <row r="45" spans="1:11" ht="13.5">
      <c r="A45" s="106" t="s">
        <v>48</v>
      </c>
      <c r="B45" s="415"/>
      <c r="C45" s="416"/>
      <c r="D45" s="416"/>
      <c r="E45" s="416"/>
      <c r="F45" s="416"/>
      <c r="G45" s="416"/>
      <c r="H45" s="416"/>
      <c r="I45" s="417"/>
      <c r="J45" s="128"/>
      <c r="K45" s="79"/>
    </row>
    <row r="46" spans="1:11" ht="13.5">
      <c r="A46" s="106" t="s">
        <v>49</v>
      </c>
      <c r="B46" s="418"/>
      <c r="C46" s="418"/>
      <c r="D46" s="418"/>
      <c r="E46" s="418"/>
      <c r="F46" s="418"/>
      <c r="G46" s="418"/>
      <c r="H46" s="418"/>
      <c r="I46" s="418"/>
      <c r="J46" s="128"/>
      <c r="K46" s="79"/>
    </row>
    <row r="47" spans="1:11" ht="15.75" customHeight="1">
      <c r="A47" s="154" t="s">
        <v>180</v>
      </c>
      <c r="B47" s="408"/>
      <c r="C47" s="408"/>
      <c r="D47" s="408"/>
      <c r="E47" s="408"/>
      <c r="F47" s="408"/>
      <c r="G47" s="408"/>
      <c r="H47" s="408"/>
      <c r="I47" s="408"/>
      <c r="J47" s="131">
        <f>SUM(J43:J46)</f>
        <v>0</v>
      </c>
      <c r="K47" s="165"/>
    </row>
    <row r="48" spans="1:11" ht="13.5">
      <c r="A48" s="164" t="s">
        <v>176</v>
      </c>
      <c r="B48" s="392" t="s">
        <v>178</v>
      </c>
      <c r="C48" s="392"/>
      <c r="D48" s="392"/>
      <c r="E48" s="392"/>
      <c r="F48" s="392"/>
      <c r="G48" s="392"/>
      <c r="H48" s="392"/>
      <c r="I48" s="392"/>
      <c r="J48" s="140"/>
      <c r="K48" s="165"/>
    </row>
    <row r="49" spans="1:11" ht="13.5">
      <c r="A49" s="106" t="s">
        <v>50</v>
      </c>
      <c r="B49" s="360"/>
      <c r="C49" s="360"/>
      <c r="D49" s="360"/>
      <c r="E49" s="360"/>
      <c r="F49" s="360"/>
      <c r="G49" s="360"/>
      <c r="H49" s="360"/>
      <c r="I49" s="360"/>
      <c r="J49" s="128"/>
      <c r="K49" s="79"/>
    </row>
    <row r="50" spans="1:11" ht="13.5">
      <c r="A50" s="106" t="s">
        <v>51</v>
      </c>
      <c r="B50" s="366"/>
      <c r="C50" s="366"/>
      <c r="D50" s="366"/>
      <c r="E50" s="366"/>
      <c r="F50" s="366"/>
      <c r="G50" s="366"/>
      <c r="H50" s="366"/>
      <c r="I50" s="366"/>
      <c r="J50" s="128"/>
      <c r="K50" s="79"/>
    </row>
    <row r="51" spans="1:11" ht="15.75" customHeight="1">
      <c r="A51" s="167" t="s">
        <v>82</v>
      </c>
      <c r="B51" s="440"/>
      <c r="C51" s="440"/>
      <c r="D51" s="440"/>
      <c r="E51" s="440"/>
      <c r="F51" s="440"/>
      <c r="G51" s="440"/>
      <c r="H51" s="440"/>
      <c r="I51" s="440"/>
      <c r="J51" s="131">
        <f>SUM(J49:J50)</f>
        <v>0</v>
      </c>
      <c r="K51" s="165"/>
    </row>
    <row r="52" spans="1:11" ht="30" customHeight="1" thickBot="1">
      <c r="A52" s="168" t="s">
        <v>32</v>
      </c>
      <c r="B52" s="439"/>
      <c r="C52" s="439"/>
      <c r="D52" s="439"/>
      <c r="E52" s="439"/>
      <c r="F52" s="439"/>
      <c r="G52" s="439"/>
      <c r="H52" s="439"/>
      <c r="I52" s="439"/>
      <c r="J52" s="133">
        <f>J41+J47-J51</f>
        <v>0</v>
      </c>
      <c r="K52" s="166"/>
    </row>
    <row r="53" spans="1:11" ht="13.5">
      <c r="A53" s="433"/>
      <c r="B53" s="433"/>
      <c r="C53" s="433"/>
      <c r="D53" s="433"/>
      <c r="E53" s="433"/>
      <c r="F53" s="433"/>
      <c r="G53" s="433"/>
      <c r="H53" s="433"/>
      <c r="I53" s="433"/>
      <c r="J53" s="433"/>
      <c r="K53" s="433"/>
    </row>
    <row r="54" spans="1:11" ht="15" thickBot="1">
      <c r="A54" s="433"/>
      <c r="B54" s="433"/>
      <c r="C54" s="433"/>
      <c r="D54" s="433"/>
      <c r="E54" s="433"/>
      <c r="F54" s="433"/>
      <c r="G54" s="433"/>
      <c r="H54" s="433"/>
      <c r="I54" s="433"/>
      <c r="J54" s="433"/>
      <c r="K54" s="433"/>
    </row>
    <row r="55" spans="1:11" ht="15.75" customHeight="1">
      <c r="A55" s="148" t="s">
        <v>33</v>
      </c>
      <c r="B55" s="345" t="s">
        <v>177</v>
      </c>
      <c r="C55" s="345"/>
      <c r="D55" s="345"/>
      <c r="E55" s="345"/>
      <c r="F55" s="345"/>
      <c r="G55" s="345"/>
      <c r="H55" s="345"/>
      <c r="I55" s="345"/>
      <c r="J55" s="473" t="s">
        <v>194</v>
      </c>
      <c r="K55" s="478" t="s">
        <v>196</v>
      </c>
    </row>
    <row r="56" spans="1:11" ht="15.75" customHeight="1">
      <c r="A56" s="149" t="s">
        <v>45</v>
      </c>
      <c r="B56" s="346"/>
      <c r="C56" s="346"/>
      <c r="D56" s="346"/>
      <c r="E56" s="346"/>
      <c r="F56" s="346"/>
      <c r="G56" s="346"/>
      <c r="H56" s="346"/>
      <c r="I56" s="346"/>
      <c r="J56" s="474"/>
      <c r="K56" s="479"/>
    </row>
    <row r="57" spans="1:11" ht="13.5">
      <c r="A57" s="149" t="s">
        <v>89</v>
      </c>
      <c r="B57" s="346"/>
      <c r="C57" s="346"/>
      <c r="D57" s="346"/>
      <c r="E57" s="346"/>
      <c r="F57" s="346"/>
      <c r="G57" s="346"/>
      <c r="H57" s="346"/>
      <c r="I57" s="346"/>
      <c r="J57" s="474"/>
      <c r="K57" s="479"/>
    </row>
    <row r="58" spans="1:11" ht="13.5">
      <c r="A58" s="150" t="s">
        <v>185</v>
      </c>
      <c r="B58" s="347"/>
      <c r="C58" s="347"/>
      <c r="D58" s="347"/>
      <c r="E58" s="347"/>
      <c r="F58" s="347"/>
      <c r="G58" s="347"/>
      <c r="H58" s="347"/>
      <c r="I58" s="347"/>
      <c r="J58" s="475"/>
      <c r="K58" s="480"/>
    </row>
    <row r="59" spans="1:11" ht="13.5">
      <c r="A59" s="95"/>
      <c r="B59" s="357"/>
      <c r="C59" s="358"/>
      <c r="D59" s="358"/>
      <c r="E59" s="358"/>
      <c r="F59" s="358"/>
      <c r="G59" s="358"/>
      <c r="H59" s="358"/>
      <c r="I59" s="359"/>
      <c r="J59" s="128"/>
      <c r="K59" s="93"/>
    </row>
    <row r="60" spans="1:11" ht="13.5">
      <c r="A60" s="95"/>
      <c r="B60" s="360"/>
      <c r="C60" s="360"/>
      <c r="D60" s="360"/>
      <c r="E60" s="360"/>
      <c r="F60" s="360"/>
      <c r="G60" s="360"/>
      <c r="H60" s="360"/>
      <c r="I60" s="360"/>
      <c r="J60" s="128"/>
      <c r="K60" s="93"/>
    </row>
    <row r="61" spans="1:11" ht="13.5">
      <c r="A61" s="95"/>
      <c r="B61" s="360"/>
      <c r="C61" s="360"/>
      <c r="D61" s="360"/>
      <c r="E61" s="360"/>
      <c r="F61" s="360"/>
      <c r="G61" s="360"/>
      <c r="H61" s="360"/>
      <c r="I61" s="360"/>
      <c r="J61" s="128"/>
      <c r="K61" s="93"/>
    </row>
    <row r="62" spans="1:11" ht="13.5">
      <c r="A62" s="95"/>
      <c r="B62" s="360"/>
      <c r="C62" s="360"/>
      <c r="D62" s="360"/>
      <c r="E62" s="360"/>
      <c r="F62" s="360"/>
      <c r="G62" s="360"/>
      <c r="H62" s="360"/>
      <c r="I62" s="360"/>
      <c r="J62" s="128"/>
      <c r="K62" s="93"/>
    </row>
    <row r="63" spans="1:11" ht="13.5">
      <c r="A63" s="95"/>
      <c r="B63" s="360"/>
      <c r="C63" s="360"/>
      <c r="D63" s="360"/>
      <c r="E63" s="360"/>
      <c r="F63" s="360"/>
      <c r="G63" s="360"/>
      <c r="H63" s="360"/>
      <c r="I63" s="360"/>
      <c r="J63" s="128"/>
      <c r="K63" s="93"/>
    </row>
    <row r="64" spans="1:11" ht="13.5">
      <c r="A64" s="96"/>
      <c r="B64" s="361"/>
      <c r="C64" s="361"/>
      <c r="D64" s="361"/>
      <c r="E64" s="361"/>
      <c r="F64" s="361"/>
      <c r="G64" s="361"/>
      <c r="H64" s="361"/>
      <c r="I64" s="361"/>
      <c r="J64" s="128"/>
      <c r="K64" s="93"/>
    </row>
    <row r="65" spans="1:11" ht="13.5">
      <c r="A65" s="151" t="s">
        <v>186</v>
      </c>
      <c r="B65" s="362" t="s">
        <v>181</v>
      </c>
      <c r="C65" s="362"/>
      <c r="D65" s="362"/>
      <c r="E65" s="362"/>
      <c r="F65" s="362"/>
      <c r="G65" s="362"/>
      <c r="H65" s="362"/>
      <c r="I65" s="362"/>
      <c r="J65" s="129" t="s">
        <v>194</v>
      </c>
      <c r="K65" s="153"/>
    </row>
    <row r="66" spans="1:11" ht="13.5">
      <c r="A66" s="98"/>
      <c r="B66" s="360"/>
      <c r="C66" s="360"/>
      <c r="D66" s="360"/>
      <c r="E66" s="360"/>
      <c r="F66" s="360"/>
      <c r="G66" s="360"/>
      <c r="H66" s="360"/>
      <c r="I66" s="360"/>
      <c r="J66" s="128"/>
      <c r="K66" s="93"/>
    </row>
    <row r="67" spans="1:11" ht="13.5">
      <c r="A67" s="98"/>
      <c r="B67" s="360"/>
      <c r="C67" s="360"/>
      <c r="D67" s="360"/>
      <c r="E67" s="360"/>
      <c r="F67" s="360"/>
      <c r="G67" s="360"/>
      <c r="H67" s="360"/>
      <c r="I67" s="360"/>
      <c r="J67" s="128"/>
      <c r="K67" s="93"/>
    </row>
    <row r="68" spans="1:11" ht="13.5">
      <c r="A68" s="98"/>
      <c r="B68" s="360"/>
      <c r="C68" s="360"/>
      <c r="D68" s="360"/>
      <c r="E68" s="360"/>
      <c r="F68" s="360"/>
      <c r="G68" s="360"/>
      <c r="H68" s="360"/>
      <c r="I68" s="360"/>
      <c r="J68" s="128"/>
      <c r="K68" s="93"/>
    </row>
    <row r="69" spans="1:11" ht="13.5">
      <c r="A69" s="97" t="s">
        <v>112</v>
      </c>
      <c r="B69" s="360"/>
      <c r="C69" s="360"/>
      <c r="D69" s="360"/>
      <c r="E69" s="360"/>
      <c r="F69" s="360"/>
      <c r="G69" s="360"/>
      <c r="H69" s="360"/>
      <c r="I69" s="360"/>
      <c r="J69" s="128"/>
      <c r="K69" s="93"/>
    </row>
    <row r="70" spans="1:11" ht="13.5">
      <c r="A70" s="97" t="s">
        <v>113</v>
      </c>
      <c r="B70" s="360"/>
      <c r="C70" s="360"/>
      <c r="D70" s="360"/>
      <c r="E70" s="360"/>
      <c r="F70" s="360"/>
      <c r="G70" s="360"/>
      <c r="H70" s="360"/>
      <c r="I70" s="360"/>
      <c r="J70" s="128"/>
      <c r="K70" s="93"/>
    </row>
    <row r="71" spans="1:11" ht="13.5">
      <c r="A71" s="94" t="s">
        <v>52</v>
      </c>
      <c r="B71" s="360"/>
      <c r="C71" s="360"/>
      <c r="D71" s="360"/>
      <c r="E71" s="360"/>
      <c r="F71" s="360"/>
      <c r="G71" s="360"/>
      <c r="H71" s="360"/>
      <c r="I71" s="360"/>
      <c r="J71" s="128"/>
      <c r="K71" s="93"/>
    </row>
    <row r="72" spans="1:11" ht="13.5">
      <c r="A72" s="94" t="s">
        <v>144</v>
      </c>
      <c r="B72" s="363"/>
      <c r="C72" s="363"/>
      <c r="D72" s="363"/>
      <c r="E72" s="363"/>
      <c r="F72" s="363"/>
      <c r="G72" s="363"/>
      <c r="H72" s="363"/>
      <c r="I72" s="363"/>
      <c r="J72" s="130">
        <f>0.3*SUM(J59:J64)+0.1*SUM(J66:J71)</f>
        <v>0</v>
      </c>
      <c r="K72" s="93"/>
    </row>
    <row r="73" spans="1:11" ht="13.5">
      <c r="A73" s="149" t="s">
        <v>183</v>
      </c>
      <c r="B73" s="364"/>
      <c r="C73" s="364"/>
      <c r="D73" s="364"/>
      <c r="E73" s="364"/>
      <c r="F73" s="364"/>
      <c r="G73" s="364"/>
      <c r="H73" s="364"/>
      <c r="I73" s="364"/>
      <c r="J73" s="131">
        <f>SUM(J59:J64,J66:J72)</f>
        <v>0</v>
      </c>
      <c r="K73" s="153"/>
    </row>
    <row r="74" spans="1:11" ht="13.5">
      <c r="A74" s="152" t="s">
        <v>54</v>
      </c>
      <c r="B74" s="365" t="s">
        <v>173</v>
      </c>
      <c r="C74" s="365"/>
      <c r="D74" s="365"/>
      <c r="E74" s="365"/>
      <c r="F74" s="365"/>
      <c r="G74" s="365"/>
      <c r="H74" s="365"/>
      <c r="I74" s="365"/>
      <c r="J74" s="145" t="s">
        <v>174</v>
      </c>
      <c r="K74" s="153"/>
    </row>
    <row r="75" spans="1:11" ht="13.5">
      <c r="A75" s="100" t="s">
        <v>34</v>
      </c>
      <c r="B75" s="366"/>
      <c r="C75" s="366"/>
      <c r="D75" s="366"/>
      <c r="E75" s="366"/>
      <c r="F75" s="366"/>
      <c r="G75" s="366"/>
      <c r="H75" s="366"/>
      <c r="I75" s="366"/>
      <c r="J75" s="128"/>
      <c r="K75" s="93"/>
    </row>
    <row r="76" spans="1:11" ht="13.5">
      <c r="A76" s="100" t="s">
        <v>70</v>
      </c>
      <c r="B76" s="366"/>
      <c r="C76" s="366"/>
      <c r="D76" s="366"/>
      <c r="E76" s="366"/>
      <c r="F76" s="366"/>
      <c r="G76" s="366"/>
      <c r="H76" s="366"/>
      <c r="I76" s="366"/>
      <c r="J76" s="128"/>
      <c r="K76" s="93"/>
    </row>
    <row r="77" spans="1:11" ht="13.5">
      <c r="A77" s="100" t="s">
        <v>69</v>
      </c>
      <c r="B77" s="366"/>
      <c r="C77" s="366"/>
      <c r="D77" s="366"/>
      <c r="E77" s="366"/>
      <c r="F77" s="366"/>
      <c r="G77" s="366"/>
      <c r="H77" s="366"/>
      <c r="I77" s="366"/>
      <c r="J77" s="128"/>
      <c r="K77" s="93"/>
    </row>
    <row r="78" spans="1:11" ht="13.5">
      <c r="A78" s="100" t="s">
        <v>35</v>
      </c>
      <c r="B78" s="366"/>
      <c r="C78" s="366"/>
      <c r="D78" s="366"/>
      <c r="E78" s="366"/>
      <c r="F78" s="366"/>
      <c r="G78" s="366"/>
      <c r="H78" s="366"/>
      <c r="I78" s="366"/>
      <c r="J78" s="128"/>
      <c r="K78" s="93"/>
    </row>
    <row r="79" spans="1:11" ht="13.5">
      <c r="A79" s="100" t="s">
        <v>55</v>
      </c>
      <c r="B79" s="366"/>
      <c r="C79" s="366"/>
      <c r="D79" s="366"/>
      <c r="E79" s="366"/>
      <c r="F79" s="366"/>
      <c r="G79" s="366"/>
      <c r="H79" s="366"/>
      <c r="I79" s="366"/>
      <c r="J79" s="128"/>
      <c r="K79" s="93"/>
    </row>
    <row r="80" spans="1:11" ht="13.5">
      <c r="A80" s="100" t="s">
        <v>56</v>
      </c>
      <c r="B80" s="366"/>
      <c r="C80" s="366"/>
      <c r="D80" s="366"/>
      <c r="E80" s="366"/>
      <c r="F80" s="366"/>
      <c r="G80" s="366"/>
      <c r="H80" s="366"/>
      <c r="I80" s="366"/>
      <c r="J80" s="128"/>
      <c r="K80" s="93"/>
    </row>
    <row r="81" spans="1:11" ht="13.5">
      <c r="A81" s="100" t="s">
        <v>36</v>
      </c>
      <c r="B81" s="366"/>
      <c r="C81" s="366"/>
      <c r="D81" s="366"/>
      <c r="E81" s="366"/>
      <c r="F81" s="366"/>
      <c r="G81" s="366"/>
      <c r="H81" s="366"/>
      <c r="I81" s="366"/>
      <c r="J81" s="128"/>
      <c r="K81" s="93"/>
    </row>
    <row r="82" spans="1:11" ht="13.5">
      <c r="A82" s="100" t="s">
        <v>128</v>
      </c>
      <c r="B82" s="366"/>
      <c r="C82" s="366"/>
      <c r="D82" s="366"/>
      <c r="E82" s="366"/>
      <c r="F82" s="366"/>
      <c r="G82" s="366"/>
      <c r="H82" s="366"/>
      <c r="I82" s="366"/>
      <c r="J82" s="128"/>
      <c r="K82" s="93"/>
    </row>
    <row r="83" spans="1:11" ht="13.5">
      <c r="A83" s="100" t="s">
        <v>71</v>
      </c>
      <c r="B83" s="366"/>
      <c r="C83" s="366"/>
      <c r="D83" s="366"/>
      <c r="E83" s="366"/>
      <c r="F83" s="366"/>
      <c r="G83" s="366"/>
      <c r="H83" s="366"/>
      <c r="I83" s="366"/>
      <c r="J83" s="128"/>
      <c r="K83" s="93"/>
    </row>
    <row r="84" spans="1:11" ht="13.5">
      <c r="A84" s="100" t="s">
        <v>37</v>
      </c>
      <c r="B84" s="366"/>
      <c r="C84" s="366"/>
      <c r="D84" s="366"/>
      <c r="E84" s="366"/>
      <c r="F84" s="366"/>
      <c r="G84" s="366"/>
      <c r="H84" s="366"/>
      <c r="I84" s="366"/>
      <c r="J84" s="128"/>
      <c r="K84" s="93"/>
    </row>
    <row r="85" spans="1:11" ht="13.5">
      <c r="A85" s="100" t="s">
        <v>38</v>
      </c>
      <c r="B85" s="366"/>
      <c r="C85" s="366"/>
      <c r="D85" s="366"/>
      <c r="E85" s="366"/>
      <c r="F85" s="366"/>
      <c r="G85" s="366"/>
      <c r="H85" s="366"/>
      <c r="I85" s="366"/>
      <c r="J85" s="128"/>
      <c r="K85" s="93"/>
    </row>
    <row r="86" spans="1:11" ht="13.5">
      <c r="A86" s="152" t="s">
        <v>90</v>
      </c>
      <c r="B86" s="367"/>
      <c r="C86" s="367"/>
      <c r="D86" s="367"/>
      <c r="E86" s="367"/>
      <c r="F86" s="367"/>
      <c r="G86" s="367"/>
      <c r="H86" s="367"/>
      <c r="I86" s="367"/>
      <c r="J86" s="131">
        <f>SUM(J75:J85)</f>
        <v>0</v>
      </c>
      <c r="K86" s="153"/>
    </row>
    <row r="87" spans="1:11" ht="13.5">
      <c r="A87" s="152" t="s">
        <v>74</v>
      </c>
      <c r="B87" s="368" t="s">
        <v>88</v>
      </c>
      <c r="C87" s="369"/>
      <c r="D87" s="369"/>
      <c r="E87" s="369"/>
      <c r="F87" s="369"/>
      <c r="G87" s="369"/>
      <c r="H87" s="369"/>
      <c r="I87" s="370"/>
      <c r="J87" s="132"/>
      <c r="K87" s="153"/>
    </row>
    <row r="88" spans="1:11" ht="13.5">
      <c r="A88" s="152" t="s">
        <v>53</v>
      </c>
      <c r="B88" s="365" t="s">
        <v>173</v>
      </c>
      <c r="C88" s="365"/>
      <c r="D88" s="365"/>
      <c r="E88" s="365"/>
      <c r="F88" s="365"/>
      <c r="G88" s="365"/>
      <c r="H88" s="365"/>
      <c r="I88" s="365"/>
      <c r="J88" s="145" t="s">
        <v>194</v>
      </c>
      <c r="K88" s="153"/>
    </row>
    <row r="89" spans="1:11" ht="13.5">
      <c r="A89" s="100" t="s">
        <v>75</v>
      </c>
      <c r="B89" s="372"/>
      <c r="C89" s="372"/>
      <c r="D89" s="372"/>
      <c r="E89" s="372"/>
      <c r="F89" s="372"/>
      <c r="G89" s="372"/>
      <c r="H89" s="372"/>
      <c r="I89" s="372"/>
      <c r="J89" s="128"/>
      <c r="K89" s="93"/>
    </row>
    <row r="90" spans="1:11" ht="13.5">
      <c r="A90" s="100" t="s">
        <v>72</v>
      </c>
      <c r="B90" s="372"/>
      <c r="C90" s="372"/>
      <c r="D90" s="372"/>
      <c r="E90" s="372"/>
      <c r="F90" s="372"/>
      <c r="G90" s="372"/>
      <c r="H90" s="372"/>
      <c r="I90" s="372"/>
      <c r="J90" s="128"/>
      <c r="K90" s="93"/>
    </row>
    <row r="91" spans="1:11" ht="13.5">
      <c r="A91" s="100" t="s">
        <v>73</v>
      </c>
      <c r="B91" s="372"/>
      <c r="C91" s="372"/>
      <c r="D91" s="372"/>
      <c r="E91" s="372"/>
      <c r="F91" s="372"/>
      <c r="G91" s="372"/>
      <c r="H91" s="372"/>
      <c r="I91" s="372"/>
      <c r="J91" s="128"/>
      <c r="K91" s="93"/>
    </row>
    <row r="92" spans="1:11" ht="13.5">
      <c r="A92" s="100" t="s">
        <v>94</v>
      </c>
      <c r="B92" s="372"/>
      <c r="C92" s="372"/>
      <c r="D92" s="372"/>
      <c r="E92" s="372"/>
      <c r="F92" s="372"/>
      <c r="G92" s="372"/>
      <c r="H92" s="372"/>
      <c r="I92" s="372"/>
      <c r="J92" s="128"/>
      <c r="K92" s="93"/>
    </row>
    <row r="93" spans="1:11" ht="13.5">
      <c r="A93" s="100" t="s">
        <v>123</v>
      </c>
      <c r="B93" s="372"/>
      <c r="C93" s="372"/>
      <c r="D93" s="372"/>
      <c r="E93" s="372"/>
      <c r="F93" s="372"/>
      <c r="G93" s="372"/>
      <c r="H93" s="372"/>
      <c r="I93" s="372"/>
      <c r="J93" s="128"/>
      <c r="K93" s="93"/>
    </row>
    <row r="94" spans="1:11" ht="13.5">
      <c r="A94" s="100" t="s">
        <v>126</v>
      </c>
      <c r="B94" s="373"/>
      <c r="C94" s="373"/>
      <c r="D94" s="373"/>
      <c r="E94" s="373"/>
      <c r="F94" s="373"/>
      <c r="G94" s="373"/>
      <c r="H94" s="373"/>
      <c r="I94" s="373"/>
      <c r="J94" s="130">
        <f>0.3*SUM(J89:J93)</f>
        <v>0</v>
      </c>
      <c r="K94" s="93"/>
    </row>
    <row r="95" spans="1:11" ht="13.5">
      <c r="A95" s="152" t="s">
        <v>91</v>
      </c>
      <c r="B95" s="374"/>
      <c r="C95" s="374"/>
      <c r="D95" s="374"/>
      <c r="E95" s="374"/>
      <c r="F95" s="374"/>
      <c r="G95" s="374"/>
      <c r="H95" s="374"/>
      <c r="I95" s="374"/>
      <c r="J95" s="131">
        <f>SUM(J89:J94)</f>
        <v>0</v>
      </c>
      <c r="K95" s="153"/>
    </row>
    <row r="96" spans="1:11" ht="13.5">
      <c r="A96" s="152" t="s">
        <v>76</v>
      </c>
      <c r="B96" s="365" t="s">
        <v>173</v>
      </c>
      <c r="C96" s="365"/>
      <c r="D96" s="365"/>
      <c r="E96" s="365"/>
      <c r="F96" s="365"/>
      <c r="G96" s="365"/>
      <c r="H96" s="365"/>
      <c r="I96" s="365"/>
      <c r="J96" s="145" t="s">
        <v>174</v>
      </c>
      <c r="K96" s="153"/>
    </row>
    <row r="97" spans="1:11" ht="13.5">
      <c r="A97" s="100" t="s">
        <v>75</v>
      </c>
      <c r="B97" s="372"/>
      <c r="C97" s="372"/>
      <c r="D97" s="372"/>
      <c r="E97" s="372"/>
      <c r="F97" s="372"/>
      <c r="G97" s="372"/>
      <c r="H97" s="372"/>
      <c r="I97" s="372"/>
      <c r="J97" s="128"/>
      <c r="K97" s="93"/>
    </row>
    <row r="98" spans="1:11" ht="13.5">
      <c r="A98" s="100" t="s">
        <v>125</v>
      </c>
      <c r="B98" s="372"/>
      <c r="C98" s="372"/>
      <c r="D98" s="372"/>
      <c r="E98" s="372"/>
      <c r="F98" s="372"/>
      <c r="G98" s="372"/>
      <c r="H98" s="372"/>
      <c r="I98" s="372"/>
      <c r="J98" s="128"/>
      <c r="K98" s="93"/>
    </row>
    <row r="99" spans="1:11" ht="13.5">
      <c r="A99" s="100" t="s">
        <v>73</v>
      </c>
      <c r="B99" s="372"/>
      <c r="C99" s="372"/>
      <c r="D99" s="372"/>
      <c r="E99" s="372"/>
      <c r="F99" s="372"/>
      <c r="G99" s="372"/>
      <c r="H99" s="372"/>
      <c r="I99" s="372"/>
      <c r="J99" s="128"/>
      <c r="K99" s="93"/>
    </row>
    <row r="100" spans="1:11" ht="13.5">
      <c r="A100" s="100" t="s">
        <v>94</v>
      </c>
      <c r="B100" s="372"/>
      <c r="C100" s="372"/>
      <c r="D100" s="372"/>
      <c r="E100" s="372"/>
      <c r="F100" s="372"/>
      <c r="G100" s="372"/>
      <c r="H100" s="372"/>
      <c r="I100" s="372"/>
      <c r="J100" s="128"/>
      <c r="K100" s="93"/>
    </row>
    <row r="101" spans="1:11" ht="13.5">
      <c r="A101" s="100" t="s">
        <v>129</v>
      </c>
      <c r="B101" s="372"/>
      <c r="C101" s="372"/>
      <c r="D101" s="372"/>
      <c r="E101" s="372"/>
      <c r="F101" s="372"/>
      <c r="G101" s="372"/>
      <c r="H101" s="372"/>
      <c r="I101" s="372"/>
      <c r="J101" s="128"/>
      <c r="K101" s="93"/>
    </row>
    <row r="102" spans="1:11" ht="13.5">
      <c r="A102" s="100" t="s">
        <v>38</v>
      </c>
      <c r="B102" s="372"/>
      <c r="C102" s="372"/>
      <c r="D102" s="372"/>
      <c r="E102" s="372"/>
      <c r="F102" s="372"/>
      <c r="G102" s="372"/>
      <c r="H102" s="372"/>
      <c r="I102" s="372"/>
      <c r="J102" s="128"/>
      <c r="K102" s="93"/>
    </row>
    <row r="103" spans="1:11" ht="13.5">
      <c r="A103" s="167" t="s">
        <v>92</v>
      </c>
      <c r="B103" s="376"/>
      <c r="C103" s="376"/>
      <c r="D103" s="376"/>
      <c r="E103" s="376"/>
      <c r="F103" s="376"/>
      <c r="G103" s="376"/>
      <c r="H103" s="376"/>
      <c r="I103" s="376"/>
      <c r="J103" s="131">
        <f>SUM(J97:J102)</f>
        <v>0</v>
      </c>
      <c r="K103" s="153"/>
    </row>
    <row r="104" spans="1:11" ht="13.5">
      <c r="A104" s="151" t="s">
        <v>78</v>
      </c>
      <c r="B104" s="365" t="s">
        <v>173</v>
      </c>
      <c r="C104" s="365"/>
      <c r="D104" s="365"/>
      <c r="E104" s="365"/>
      <c r="F104" s="365"/>
      <c r="G104" s="365"/>
      <c r="H104" s="365"/>
      <c r="I104" s="365"/>
      <c r="J104" s="145" t="s">
        <v>174</v>
      </c>
      <c r="K104" s="153"/>
    </row>
    <row r="105" spans="1:11" ht="13.5">
      <c r="A105" s="100" t="s">
        <v>41</v>
      </c>
      <c r="B105" s="366"/>
      <c r="C105" s="366"/>
      <c r="D105" s="366"/>
      <c r="E105" s="366"/>
      <c r="F105" s="366"/>
      <c r="G105" s="366"/>
      <c r="H105" s="366"/>
      <c r="I105" s="366"/>
      <c r="J105" s="128"/>
      <c r="K105" s="93"/>
    </row>
    <row r="106" spans="1:11" ht="13.5">
      <c r="A106" s="100" t="s">
        <v>42</v>
      </c>
      <c r="B106" s="366"/>
      <c r="C106" s="366"/>
      <c r="D106" s="366"/>
      <c r="E106" s="366"/>
      <c r="F106" s="366"/>
      <c r="G106" s="366"/>
      <c r="H106" s="366"/>
      <c r="I106" s="366"/>
      <c r="J106" s="128"/>
      <c r="K106" s="93"/>
    </row>
    <row r="107" spans="1:11" ht="13.5">
      <c r="A107" s="100" t="s">
        <v>38</v>
      </c>
      <c r="B107" s="366"/>
      <c r="C107" s="366"/>
      <c r="D107" s="366"/>
      <c r="E107" s="366"/>
      <c r="F107" s="366"/>
      <c r="G107" s="366"/>
      <c r="H107" s="366"/>
      <c r="I107" s="366"/>
      <c r="J107" s="128"/>
      <c r="K107" s="93"/>
    </row>
    <row r="108" spans="1:11" ht="13.5">
      <c r="A108" s="152" t="s">
        <v>44</v>
      </c>
      <c r="B108" s="376"/>
      <c r="C108" s="376"/>
      <c r="D108" s="376"/>
      <c r="E108" s="376"/>
      <c r="F108" s="376"/>
      <c r="G108" s="376"/>
      <c r="H108" s="376"/>
      <c r="I108" s="376"/>
      <c r="J108" s="131">
        <f>SUM(J105:J107)</f>
        <v>0</v>
      </c>
      <c r="K108" s="153"/>
    </row>
    <row r="109" spans="1:11" ht="13.5">
      <c r="A109" s="160" t="s">
        <v>77</v>
      </c>
      <c r="B109" s="368" t="s">
        <v>88</v>
      </c>
      <c r="C109" s="369"/>
      <c r="D109" s="369"/>
      <c r="E109" s="369"/>
      <c r="F109" s="369"/>
      <c r="G109" s="369"/>
      <c r="H109" s="369"/>
      <c r="I109" s="370"/>
      <c r="J109" s="132"/>
      <c r="K109" s="153"/>
    </row>
    <row r="110" spans="1:11" ht="13.5">
      <c r="A110" s="160" t="s">
        <v>184</v>
      </c>
      <c r="B110" s="365" t="s">
        <v>173</v>
      </c>
      <c r="C110" s="365"/>
      <c r="D110" s="365"/>
      <c r="E110" s="365"/>
      <c r="F110" s="365"/>
      <c r="G110" s="365"/>
      <c r="H110" s="365"/>
      <c r="I110" s="365"/>
      <c r="J110" s="145" t="s">
        <v>174</v>
      </c>
      <c r="K110" s="153"/>
    </row>
    <row r="111" spans="1:11" ht="13.5">
      <c r="A111" s="101"/>
      <c r="B111" s="378"/>
      <c r="C111" s="378"/>
      <c r="D111" s="378"/>
      <c r="E111" s="378"/>
      <c r="F111" s="378"/>
      <c r="G111" s="378"/>
      <c r="H111" s="378"/>
      <c r="I111" s="378"/>
      <c r="J111" s="128"/>
      <c r="K111" s="93"/>
    </row>
    <row r="112" spans="1:11" ht="13.5">
      <c r="A112" s="101"/>
      <c r="B112" s="378"/>
      <c r="C112" s="378"/>
      <c r="D112" s="378"/>
      <c r="E112" s="378"/>
      <c r="F112" s="378"/>
      <c r="G112" s="378"/>
      <c r="H112" s="378"/>
      <c r="I112" s="378"/>
      <c r="J112" s="128"/>
      <c r="K112" s="93"/>
    </row>
    <row r="113" spans="1:11" ht="13.5">
      <c r="A113" s="101"/>
      <c r="B113" s="378"/>
      <c r="C113" s="378"/>
      <c r="D113" s="378"/>
      <c r="E113" s="378"/>
      <c r="F113" s="378"/>
      <c r="G113" s="378"/>
      <c r="H113" s="378"/>
      <c r="I113" s="378"/>
      <c r="J113" s="128"/>
      <c r="K113" s="93"/>
    </row>
    <row r="114" spans="1:11" ht="13.5">
      <c r="A114" s="101"/>
      <c r="B114" s="378"/>
      <c r="C114" s="378"/>
      <c r="D114" s="378"/>
      <c r="E114" s="378"/>
      <c r="F114" s="378"/>
      <c r="G114" s="378"/>
      <c r="H114" s="378"/>
      <c r="I114" s="378"/>
      <c r="J114" s="128"/>
      <c r="K114" s="93"/>
    </row>
    <row r="115" spans="1:11" ht="13.5">
      <c r="A115" s="101"/>
      <c r="B115" s="378"/>
      <c r="C115" s="378"/>
      <c r="D115" s="378"/>
      <c r="E115" s="378"/>
      <c r="F115" s="378"/>
      <c r="G115" s="378"/>
      <c r="H115" s="378"/>
      <c r="I115" s="378"/>
      <c r="J115" s="128"/>
      <c r="K115" s="93"/>
    </row>
    <row r="116" spans="1:11" ht="13.5">
      <c r="A116" s="101"/>
      <c r="B116" s="378"/>
      <c r="C116" s="378"/>
      <c r="D116" s="378"/>
      <c r="E116" s="378"/>
      <c r="F116" s="378"/>
      <c r="G116" s="378"/>
      <c r="H116" s="378"/>
      <c r="I116" s="378"/>
      <c r="J116" s="128"/>
      <c r="K116" s="93"/>
    </row>
    <row r="117" spans="1:11" ht="13.5">
      <c r="A117" s="101"/>
      <c r="B117" s="378"/>
      <c r="C117" s="378"/>
      <c r="D117" s="378"/>
      <c r="E117" s="378"/>
      <c r="F117" s="378"/>
      <c r="G117" s="378"/>
      <c r="H117" s="378"/>
      <c r="I117" s="378"/>
      <c r="J117" s="128"/>
      <c r="K117" s="93"/>
    </row>
    <row r="118" spans="1:11" ht="13.5">
      <c r="A118" s="101"/>
      <c r="B118" s="378"/>
      <c r="C118" s="378"/>
      <c r="D118" s="378"/>
      <c r="E118" s="378"/>
      <c r="F118" s="378"/>
      <c r="G118" s="378"/>
      <c r="H118" s="378"/>
      <c r="I118" s="378"/>
      <c r="J118" s="128"/>
      <c r="K118" s="93"/>
    </row>
    <row r="119" spans="1:11" ht="13.5">
      <c r="A119" s="101"/>
      <c r="B119" s="378"/>
      <c r="C119" s="378"/>
      <c r="D119" s="378"/>
      <c r="E119" s="378"/>
      <c r="F119" s="378"/>
      <c r="G119" s="378"/>
      <c r="H119" s="378"/>
      <c r="I119" s="378"/>
      <c r="J119" s="128"/>
      <c r="K119" s="93"/>
    </row>
    <row r="120" spans="1:11" ht="13.5">
      <c r="A120" s="101"/>
      <c r="B120" s="378"/>
      <c r="C120" s="378"/>
      <c r="D120" s="378"/>
      <c r="E120" s="378"/>
      <c r="F120" s="378"/>
      <c r="G120" s="378"/>
      <c r="H120" s="378"/>
      <c r="I120" s="378"/>
      <c r="J120" s="128"/>
      <c r="K120" s="93"/>
    </row>
    <row r="121" spans="1:11" ht="13.5">
      <c r="A121" s="101"/>
      <c r="B121" s="378"/>
      <c r="C121" s="378"/>
      <c r="D121" s="378"/>
      <c r="E121" s="378"/>
      <c r="F121" s="378"/>
      <c r="G121" s="378"/>
      <c r="H121" s="378"/>
      <c r="I121" s="378"/>
      <c r="J121" s="128"/>
      <c r="K121" s="93"/>
    </row>
    <row r="122" spans="1:11" ht="13.5">
      <c r="A122" s="101"/>
      <c r="B122" s="378"/>
      <c r="C122" s="378"/>
      <c r="D122" s="378"/>
      <c r="E122" s="378"/>
      <c r="F122" s="378"/>
      <c r="G122" s="378"/>
      <c r="H122" s="378"/>
      <c r="I122" s="378"/>
      <c r="J122" s="128"/>
      <c r="K122" s="93"/>
    </row>
    <row r="123" spans="1:11" ht="13.5">
      <c r="A123" s="101"/>
      <c r="B123" s="378"/>
      <c r="C123" s="378"/>
      <c r="D123" s="378"/>
      <c r="E123" s="378"/>
      <c r="F123" s="378"/>
      <c r="G123" s="378"/>
      <c r="H123" s="378"/>
      <c r="I123" s="378"/>
      <c r="J123" s="128"/>
      <c r="K123" s="93"/>
    </row>
    <row r="124" spans="1:11" ht="13.5">
      <c r="A124" s="101" t="s">
        <v>39</v>
      </c>
      <c r="B124" s="378"/>
      <c r="C124" s="378"/>
      <c r="D124" s="378"/>
      <c r="E124" s="378"/>
      <c r="F124" s="378"/>
      <c r="G124" s="378"/>
      <c r="H124" s="378"/>
      <c r="I124" s="378"/>
      <c r="J124" s="128"/>
      <c r="K124" s="93"/>
    </row>
    <row r="125" spans="1:11" ht="13.5">
      <c r="A125" s="101" t="s">
        <v>40</v>
      </c>
      <c r="B125" s="378"/>
      <c r="C125" s="378"/>
      <c r="D125" s="378"/>
      <c r="E125" s="378"/>
      <c r="F125" s="378"/>
      <c r="G125" s="378"/>
      <c r="H125" s="378"/>
      <c r="I125" s="378"/>
      <c r="J125" s="128"/>
      <c r="K125" s="93"/>
    </row>
    <row r="126" spans="1:12" ht="13.5">
      <c r="A126" s="152" t="s">
        <v>43</v>
      </c>
      <c r="B126" s="376"/>
      <c r="C126" s="376"/>
      <c r="D126" s="376"/>
      <c r="E126" s="376"/>
      <c r="F126" s="376"/>
      <c r="G126" s="376"/>
      <c r="H126" s="376"/>
      <c r="I126" s="376"/>
      <c r="J126" s="131">
        <f>SUM(J111:J125)</f>
        <v>0</v>
      </c>
      <c r="K126" s="153"/>
      <c r="L126" s="51"/>
    </row>
    <row r="127" spans="1:11" ht="13.5">
      <c r="A127" s="159" t="s">
        <v>84</v>
      </c>
      <c r="B127" s="382" t="s">
        <v>187</v>
      </c>
      <c r="C127" s="383"/>
      <c r="D127" s="383"/>
      <c r="E127" s="384" t="s">
        <v>188</v>
      </c>
      <c r="F127" s="384"/>
      <c r="G127" s="384"/>
      <c r="H127" s="384" t="s">
        <v>189</v>
      </c>
      <c r="I127" s="385"/>
      <c r="J127" s="132"/>
      <c r="K127" s="153"/>
    </row>
    <row r="128" spans="1:11" ht="13.5">
      <c r="A128" s="102" t="s">
        <v>83</v>
      </c>
      <c r="B128" s="389"/>
      <c r="C128" s="390"/>
      <c r="D128" s="390"/>
      <c r="E128" s="390"/>
      <c r="F128" s="390"/>
      <c r="G128" s="390"/>
      <c r="H128" s="390"/>
      <c r="I128" s="391"/>
      <c r="J128" s="132"/>
      <c r="K128" s="93"/>
    </row>
    <row r="129" spans="1:11" ht="13.5">
      <c r="A129" s="102" t="s">
        <v>85</v>
      </c>
      <c r="B129" s="389"/>
      <c r="C129" s="390"/>
      <c r="D129" s="390"/>
      <c r="E129" s="390"/>
      <c r="F129" s="390"/>
      <c r="G129" s="390"/>
      <c r="H129" s="390"/>
      <c r="I129" s="391"/>
      <c r="J129" s="132"/>
      <c r="K129" s="93"/>
    </row>
    <row r="130" spans="1:11" ht="13.5">
      <c r="A130" s="102" t="s">
        <v>86</v>
      </c>
      <c r="B130" s="389"/>
      <c r="C130" s="390"/>
      <c r="D130" s="390"/>
      <c r="E130" s="390"/>
      <c r="F130" s="390"/>
      <c r="G130" s="390"/>
      <c r="H130" s="390"/>
      <c r="I130" s="391"/>
      <c r="J130" s="132"/>
      <c r="K130" s="93"/>
    </row>
    <row r="131" spans="1:11" ht="13.5">
      <c r="A131" s="154" t="s">
        <v>87</v>
      </c>
      <c r="B131" s="379"/>
      <c r="C131" s="379"/>
      <c r="D131" s="379"/>
      <c r="E131" s="379"/>
      <c r="F131" s="379"/>
      <c r="G131" s="379"/>
      <c r="H131" s="380">
        <f>SUM(H128:I130)</f>
        <v>0</v>
      </c>
      <c r="I131" s="380"/>
      <c r="J131" s="132"/>
      <c r="K131" s="153"/>
    </row>
    <row r="132" spans="1:11" ht="27.75" customHeight="1" thickBot="1">
      <c r="A132" s="155" t="s">
        <v>93</v>
      </c>
      <c r="B132" s="381"/>
      <c r="C132" s="381"/>
      <c r="D132" s="381"/>
      <c r="E132" s="381"/>
      <c r="F132" s="381"/>
      <c r="G132" s="381"/>
      <c r="H132" s="381"/>
      <c r="I132" s="381"/>
      <c r="J132" s="133">
        <f>J73+J86+J95+J103+J108+J126</f>
        <v>0</v>
      </c>
      <c r="K132" s="156"/>
    </row>
    <row r="133" spans="1:12" ht="15" thickBot="1">
      <c r="A133" s="78"/>
      <c r="B133" s="80"/>
      <c r="C133" s="80"/>
      <c r="D133" s="80"/>
      <c r="E133" s="80"/>
      <c r="F133" s="80"/>
      <c r="G133" s="80"/>
      <c r="H133" s="80"/>
      <c r="I133" s="80"/>
      <c r="J133" s="141"/>
      <c r="K133" s="78"/>
      <c r="L133" s="78"/>
    </row>
    <row r="134" spans="1:11" ht="24.75" customHeight="1" thickBot="1">
      <c r="A134" s="157" t="s">
        <v>124</v>
      </c>
      <c r="B134" s="90"/>
      <c r="C134" s="90"/>
      <c r="D134" s="90"/>
      <c r="E134" s="90"/>
      <c r="F134" s="90"/>
      <c r="G134" s="90"/>
      <c r="H134" s="90"/>
      <c r="I134" s="90"/>
      <c r="J134" s="134">
        <f>J52-J132</f>
        <v>0</v>
      </c>
      <c r="K134" s="158"/>
    </row>
  </sheetData>
  <sheetProtection/>
  <mergeCells count="140">
    <mergeCell ref="B131:G131"/>
    <mergeCell ref="H131:I131"/>
    <mergeCell ref="B132:I132"/>
    <mergeCell ref="K55:K58"/>
    <mergeCell ref="B129:D129"/>
    <mergeCell ref="E129:G129"/>
    <mergeCell ref="H129:I129"/>
    <mergeCell ref="B130:D130"/>
    <mergeCell ref="E130:G130"/>
    <mergeCell ref="H130:I130"/>
    <mergeCell ref="B125:I125"/>
    <mergeCell ref="B126:I126"/>
    <mergeCell ref="B127:D127"/>
    <mergeCell ref="E127:G127"/>
    <mergeCell ref="H127:I127"/>
    <mergeCell ref="B128:D128"/>
    <mergeCell ref="E128:G128"/>
    <mergeCell ref="H128:I128"/>
    <mergeCell ref="B119:I119"/>
    <mergeCell ref="B120:I120"/>
    <mergeCell ref="B121:I121"/>
    <mergeCell ref="B122:I122"/>
    <mergeCell ref="B123:I123"/>
    <mergeCell ref="B124:I124"/>
    <mergeCell ref="B113:I113"/>
    <mergeCell ref="B114:I114"/>
    <mergeCell ref="B115:I115"/>
    <mergeCell ref="B116:I116"/>
    <mergeCell ref="B117:I117"/>
    <mergeCell ref="B118:I118"/>
    <mergeCell ref="B107:I107"/>
    <mergeCell ref="B108:I108"/>
    <mergeCell ref="B109:I109"/>
    <mergeCell ref="B110:I110"/>
    <mergeCell ref="B111:I111"/>
    <mergeCell ref="B112:I112"/>
    <mergeCell ref="B101:I101"/>
    <mergeCell ref="B102:I102"/>
    <mergeCell ref="B103:I103"/>
    <mergeCell ref="B104:I104"/>
    <mergeCell ref="B105:I105"/>
    <mergeCell ref="B106:I106"/>
    <mergeCell ref="B95:I95"/>
    <mergeCell ref="B96:I96"/>
    <mergeCell ref="B97:I97"/>
    <mergeCell ref="B98:I98"/>
    <mergeCell ref="B99:I99"/>
    <mergeCell ref="B100:I100"/>
    <mergeCell ref="B89:I89"/>
    <mergeCell ref="B90:I90"/>
    <mergeCell ref="B91:I91"/>
    <mergeCell ref="B92:I92"/>
    <mergeCell ref="B93:I93"/>
    <mergeCell ref="B94:I94"/>
    <mergeCell ref="B83:I83"/>
    <mergeCell ref="B84:I84"/>
    <mergeCell ref="B85:I85"/>
    <mergeCell ref="B86:I86"/>
    <mergeCell ref="B87:I87"/>
    <mergeCell ref="B88:I88"/>
    <mergeCell ref="B77:I77"/>
    <mergeCell ref="B78:I78"/>
    <mergeCell ref="B79:I79"/>
    <mergeCell ref="B80:I80"/>
    <mergeCell ref="B81:I81"/>
    <mergeCell ref="B82:I82"/>
    <mergeCell ref="B71:I71"/>
    <mergeCell ref="B72:I72"/>
    <mergeCell ref="B73:I73"/>
    <mergeCell ref="B74:I74"/>
    <mergeCell ref="B75:I75"/>
    <mergeCell ref="B76:I76"/>
    <mergeCell ref="B65:I65"/>
    <mergeCell ref="B66:I66"/>
    <mergeCell ref="B67:I67"/>
    <mergeCell ref="B68:I68"/>
    <mergeCell ref="B69:I69"/>
    <mergeCell ref="B70:I70"/>
    <mergeCell ref="B59:I59"/>
    <mergeCell ref="B60:I60"/>
    <mergeCell ref="B61:I61"/>
    <mergeCell ref="B62:I62"/>
    <mergeCell ref="B63:I63"/>
    <mergeCell ref="B64:I64"/>
    <mergeCell ref="B50:I50"/>
    <mergeCell ref="B51:I51"/>
    <mergeCell ref="B52:I52"/>
    <mergeCell ref="A53:K54"/>
    <mergeCell ref="B55:I58"/>
    <mergeCell ref="J55:J58"/>
    <mergeCell ref="B44:I44"/>
    <mergeCell ref="B45:I45"/>
    <mergeCell ref="B46:I46"/>
    <mergeCell ref="B47:I47"/>
    <mergeCell ref="B48:I48"/>
    <mergeCell ref="B49:I49"/>
    <mergeCell ref="B41:C41"/>
    <mergeCell ref="D41:E41"/>
    <mergeCell ref="F41:G41"/>
    <mergeCell ref="H41:I41"/>
    <mergeCell ref="B42:I42"/>
    <mergeCell ref="B43:I43"/>
    <mergeCell ref="B33:C33"/>
    <mergeCell ref="D33:E33"/>
    <mergeCell ref="F33:G33"/>
    <mergeCell ref="H33:I33"/>
    <mergeCell ref="J34:J39"/>
    <mergeCell ref="B40:C40"/>
    <mergeCell ref="D40:E40"/>
    <mergeCell ref="F40:G40"/>
    <mergeCell ref="H40:I40"/>
    <mergeCell ref="B24:I24"/>
    <mergeCell ref="J24:J32"/>
    <mergeCell ref="B25:C25"/>
    <mergeCell ref="D25:I25"/>
    <mergeCell ref="B26:C26"/>
    <mergeCell ref="D26:I26"/>
    <mergeCell ref="B17:C17"/>
    <mergeCell ref="D17:E17"/>
    <mergeCell ref="F17:G17"/>
    <mergeCell ref="H17:I17"/>
    <mergeCell ref="J18:J22"/>
    <mergeCell ref="B23:C23"/>
    <mergeCell ref="D23:E23"/>
    <mergeCell ref="F23:G23"/>
    <mergeCell ref="H23:I23"/>
    <mergeCell ref="B9:I9"/>
    <mergeCell ref="J9:J16"/>
    <mergeCell ref="B10:C10"/>
    <mergeCell ref="D10:I10"/>
    <mergeCell ref="B11:C11"/>
    <mergeCell ref="D11:I11"/>
    <mergeCell ref="A1:J1"/>
    <mergeCell ref="B4:D4"/>
    <mergeCell ref="B5:D5"/>
    <mergeCell ref="B6:D6"/>
    <mergeCell ref="B8:C8"/>
    <mergeCell ref="D8:E8"/>
    <mergeCell ref="F8:G8"/>
    <mergeCell ref="H8:I8"/>
  </mergeCells>
  <printOptions/>
  <pageMargins left="0.75" right="0.75" top="1" bottom="1" header="0.5" footer="0.5"/>
  <pageSetup fitToHeight="3" fitToWidth="1" orientation="landscape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howard_ke</dc:creator>
  <cp:keywords/>
  <dc:description/>
  <cp:lastModifiedBy>Microsoft Office User</cp:lastModifiedBy>
  <cp:lastPrinted>2020-07-15T18:51:59Z</cp:lastPrinted>
  <dcterms:created xsi:type="dcterms:W3CDTF">2017-01-09T19:09:20Z</dcterms:created>
  <dcterms:modified xsi:type="dcterms:W3CDTF">2022-08-12T16:52:58Z</dcterms:modified>
  <cp:category/>
  <cp:version/>
  <cp:contentType/>
  <cp:contentStatus/>
</cp:coreProperties>
</file>